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/>
  <mc:AlternateContent xmlns:mc="http://schemas.openxmlformats.org/markup-compatibility/2006">
    <mc:Choice Requires="x15">
      <x15ac:absPath xmlns:x15ac="http://schemas.microsoft.com/office/spreadsheetml/2010/11/ac" url="https://cajacr-my.sharepoint.com/personal/nrivas_ccss_sa_cr/Documents/Escritorio/GF-DP-1567-2023/"/>
    </mc:Choice>
  </mc:AlternateContent>
  <xr:revisionPtr revIDLastSave="1219" documentId="11_AD4D2F04E46CFB4ACB3E20DB1512C2E4683EDF27" xr6:coauthVersionLast="47" xr6:coauthVersionMax="47" xr10:uidLastSave="{70AD8166-F060-4A7C-B9C0-480843FC365F}"/>
  <bookViews>
    <workbookView xWindow="20370" yWindow="-120" windowWidth="20730" windowHeight="11040" xr2:uid="{00000000-000D-0000-FFFF-FFFF00000000}"/>
  </bookViews>
  <sheets>
    <sheet name="Ingresos IVM" sheetId="2" r:id="rId1"/>
    <sheet name=" Egresos IVM" sheetId="3" r:id="rId2"/>
  </sheets>
  <definedNames>
    <definedName name="\a">#REF!</definedName>
    <definedName name="\b">#REF!</definedName>
    <definedName name="\c">#REF!</definedName>
    <definedName name="_xlnm._FilterDatabase" localSheetId="0" hidden="1">'Ingresos IVM'!$BD$7:$BD$158</definedName>
    <definedName name="_xlnm.Print_Area" localSheetId="1">' Egresos IVM'!$A$1:$BD$198</definedName>
    <definedName name="_xlnm.Print_Area" localSheetId="0">'Ingresos IVM'!$A$1:$BE$158</definedName>
    <definedName name="_xlnm.Print_Titles" localSheetId="1">' Egresos IVM'!$1:$8</definedName>
    <definedName name="_xlnm.Print_Titles" localSheetId="0">'Ingresos IVM'!$1:$7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1" i="3" l="1"/>
  <c r="D9" i="3" l="1"/>
  <c r="BC141" i="3"/>
  <c r="AZ141" i="3"/>
  <c r="AY141" i="3"/>
  <c r="AV141" i="3"/>
  <c r="AU141" i="3"/>
  <c r="AR141" i="3"/>
  <c r="AQ141" i="3"/>
  <c r="AN141" i="3"/>
  <c r="AM141" i="3"/>
  <c r="AJ141" i="3"/>
  <c r="AI141" i="3"/>
  <c r="AF141" i="3"/>
  <c r="AE141" i="3"/>
  <c r="AB141" i="3"/>
  <c r="AA141" i="3"/>
  <c r="X141" i="3"/>
  <c r="W141" i="3"/>
  <c r="T141" i="3"/>
  <c r="S141" i="3"/>
  <c r="P141" i="3"/>
  <c r="O141" i="3"/>
  <c r="L141" i="3"/>
  <c r="K141" i="3"/>
  <c r="H141" i="3"/>
  <c r="G141" i="3"/>
  <c r="D141" i="3"/>
  <c r="C141" i="3"/>
  <c r="C147" i="3"/>
  <c r="AX190" i="3"/>
  <c r="AW190" i="3"/>
  <c r="AL190" i="3"/>
  <c r="AK190" i="3"/>
  <c r="C181" i="3"/>
  <c r="V88" i="3"/>
  <c r="BB136" i="3"/>
  <c r="BA136" i="3"/>
  <c r="BA135" i="3" s="1"/>
  <c r="AO136" i="3"/>
  <c r="F9" i="2"/>
  <c r="F130" i="2"/>
  <c r="AL69" i="2"/>
  <c r="AL68" i="2"/>
  <c r="AL63" i="2" l="1"/>
  <c r="AV154" i="2" l="1"/>
  <c r="BB196" i="3"/>
  <c r="BA196" i="3"/>
  <c r="AX196" i="3"/>
  <c r="AW196" i="3"/>
  <c r="AT196" i="3"/>
  <c r="AS196" i="3"/>
  <c r="AP196" i="3"/>
  <c r="AO196" i="3"/>
  <c r="AL196" i="3"/>
  <c r="AK196" i="3"/>
  <c r="AH196" i="3"/>
  <c r="AG196" i="3"/>
  <c r="AD196" i="3"/>
  <c r="AC196" i="3"/>
  <c r="Z196" i="3"/>
  <c r="Y196" i="3"/>
  <c r="V196" i="3"/>
  <c r="U196" i="3"/>
  <c r="R196" i="3"/>
  <c r="Q196" i="3"/>
  <c r="M196" i="3"/>
  <c r="I196" i="3"/>
  <c r="E196" i="3"/>
  <c r="BA195" i="3"/>
  <c r="AW195" i="3"/>
  <c r="AS195" i="3"/>
  <c r="AO195" i="3"/>
  <c r="AK195" i="3"/>
  <c r="AG195" i="3"/>
  <c r="AC195" i="3"/>
  <c r="Y195" i="3"/>
  <c r="V195" i="3"/>
  <c r="U195" i="3"/>
  <c r="R195" i="3"/>
  <c r="Q195" i="3"/>
  <c r="N195" i="3"/>
  <c r="M195" i="3"/>
  <c r="J195" i="3"/>
  <c r="I195" i="3"/>
  <c r="F195" i="3"/>
  <c r="E195" i="3"/>
  <c r="BC194" i="3"/>
  <c r="BC192" i="3" s="1"/>
  <c r="AZ194" i="3"/>
  <c r="AZ192" i="3" s="1"/>
  <c r="AY194" i="3"/>
  <c r="AY192" i="3" s="1"/>
  <c r="AV194" i="3"/>
  <c r="AU194" i="3"/>
  <c r="AR194" i="3"/>
  <c r="AR192" i="3" s="1"/>
  <c r="AQ194" i="3"/>
  <c r="AQ192" i="3" s="1"/>
  <c r="AN194" i="3"/>
  <c r="AN192" i="3" s="1"/>
  <c r="AM194" i="3"/>
  <c r="AJ194" i="3"/>
  <c r="AJ192" i="3" s="1"/>
  <c r="AI194" i="3"/>
  <c r="AI192" i="3" s="1"/>
  <c r="AF194" i="3"/>
  <c r="AF192" i="3" s="1"/>
  <c r="AE194" i="3"/>
  <c r="AB194" i="3"/>
  <c r="AB192" i="3" s="1"/>
  <c r="AA194" i="3"/>
  <c r="AA192" i="3" s="1"/>
  <c r="X194" i="3"/>
  <c r="W194" i="3"/>
  <c r="T194" i="3"/>
  <c r="S194" i="3"/>
  <c r="S192" i="3" s="1"/>
  <c r="P194" i="3"/>
  <c r="P192" i="3" s="1"/>
  <c r="O194" i="3"/>
  <c r="L194" i="3"/>
  <c r="L192" i="3" s="1"/>
  <c r="K194" i="3"/>
  <c r="H194" i="3"/>
  <c r="H192" i="3" s="1"/>
  <c r="G194" i="3"/>
  <c r="D194" i="3"/>
  <c r="C194" i="3"/>
  <c r="C192" i="3" s="1"/>
  <c r="BB190" i="3"/>
  <c r="BA190" i="3"/>
  <c r="AT190" i="3"/>
  <c r="AS190" i="3"/>
  <c r="AP190" i="3"/>
  <c r="AO190" i="3"/>
  <c r="BB189" i="3"/>
  <c r="BA189" i="3"/>
  <c r="AX189" i="3"/>
  <c r="AW189" i="3"/>
  <c r="AT189" i="3"/>
  <c r="AS189" i="3"/>
  <c r="AP189" i="3"/>
  <c r="AO189" i="3"/>
  <c r="AL189" i="3"/>
  <c r="AK189" i="3"/>
  <c r="AH189" i="3"/>
  <c r="AG189" i="3"/>
  <c r="AD189" i="3"/>
  <c r="AC189" i="3"/>
  <c r="Z189" i="3"/>
  <c r="Y189" i="3"/>
  <c r="V189" i="3"/>
  <c r="U189" i="3"/>
  <c r="R189" i="3"/>
  <c r="Q189" i="3"/>
  <c r="N189" i="3"/>
  <c r="M189" i="3"/>
  <c r="J189" i="3"/>
  <c r="I189" i="3"/>
  <c r="F189" i="3"/>
  <c r="E189" i="3"/>
  <c r="BC188" i="3"/>
  <c r="AZ188" i="3"/>
  <c r="AY188" i="3"/>
  <c r="AV188" i="3"/>
  <c r="AU188" i="3"/>
  <c r="AR188" i="3"/>
  <c r="AQ188" i="3"/>
  <c r="AN188" i="3"/>
  <c r="AM188" i="3"/>
  <c r="AJ188" i="3"/>
  <c r="AI188" i="3"/>
  <c r="AF188" i="3"/>
  <c r="AE188" i="3"/>
  <c r="AB188" i="3"/>
  <c r="AA188" i="3"/>
  <c r="X188" i="3"/>
  <c r="W188" i="3"/>
  <c r="T188" i="3"/>
  <c r="S188" i="3"/>
  <c r="P188" i="3"/>
  <c r="O188" i="3"/>
  <c r="L188" i="3"/>
  <c r="K188" i="3"/>
  <c r="H188" i="3"/>
  <c r="G188" i="3"/>
  <c r="D188" i="3"/>
  <c r="C188" i="3"/>
  <c r="BA186" i="3"/>
  <c r="AW186" i="3"/>
  <c r="AS186" i="3"/>
  <c r="AP186" i="3"/>
  <c r="AO186" i="3"/>
  <c r="AK186" i="3"/>
  <c r="AG186" i="3"/>
  <c r="AC186" i="3"/>
  <c r="Y186" i="3"/>
  <c r="U186" i="3"/>
  <c r="Q186" i="3"/>
  <c r="M186" i="3"/>
  <c r="J186" i="3"/>
  <c r="I186" i="3"/>
  <c r="E186" i="3"/>
  <c r="BA185" i="3"/>
  <c r="AW185" i="3"/>
  <c r="AS185" i="3"/>
  <c r="AO185" i="3"/>
  <c r="AL185" i="3"/>
  <c r="AK185" i="3"/>
  <c r="AH185" i="3"/>
  <c r="AG185" i="3"/>
  <c r="AD185" i="3"/>
  <c r="AC185" i="3"/>
  <c r="Z185" i="3"/>
  <c r="Y185" i="3"/>
  <c r="V185" i="3"/>
  <c r="U185" i="3"/>
  <c r="R185" i="3"/>
  <c r="Q185" i="3"/>
  <c r="N185" i="3"/>
  <c r="M185" i="3"/>
  <c r="J185" i="3"/>
  <c r="I185" i="3"/>
  <c r="F185" i="3"/>
  <c r="E185" i="3"/>
  <c r="BB184" i="3"/>
  <c r="BA184" i="3"/>
  <c r="AX184" i="3"/>
  <c r="AW184" i="3"/>
  <c r="AT184" i="3"/>
  <c r="AS184" i="3"/>
  <c r="AP184" i="3"/>
  <c r="AO184" i="3"/>
  <c r="AL184" i="3"/>
  <c r="AK184" i="3"/>
  <c r="AH184" i="3"/>
  <c r="AG184" i="3"/>
  <c r="AD184" i="3"/>
  <c r="AC184" i="3"/>
  <c r="Z184" i="3"/>
  <c r="Y184" i="3"/>
  <c r="V184" i="3"/>
  <c r="U184" i="3"/>
  <c r="R184" i="3"/>
  <c r="Q184" i="3"/>
  <c r="N184" i="3"/>
  <c r="M184" i="3"/>
  <c r="J184" i="3"/>
  <c r="I184" i="3"/>
  <c r="F184" i="3"/>
  <c r="E184" i="3"/>
  <c r="BB183" i="3"/>
  <c r="BA183" i="3"/>
  <c r="AX183" i="3"/>
  <c r="AW183" i="3"/>
  <c r="AT183" i="3"/>
  <c r="AS183" i="3"/>
  <c r="AP183" i="3"/>
  <c r="AO183" i="3"/>
  <c r="AL183" i="3"/>
  <c r="AK183" i="3"/>
  <c r="AH183" i="3"/>
  <c r="AG183" i="3"/>
  <c r="AD183" i="3"/>
  <c r="AC183" i="3"/>
  <c r="Z183" i="3"/>
  <c r="Y183" i="3"/>
  <c r="V183" i="3"/>
  <c r="U183" i="3"/>
  <c r="R183" i="3"/>
  <c r="Q183" i="3"/>
  <c r="N183" i="3"/>
  <c r="M183" i="3"/>
  <c r="J183" i="3"/>
  <c r="I183" i="3"/>
  <c r="F183" i="3"/>
  <c r="E183" i="3"/>
  <c r="BB182" i="3"/>
  <c r="BA182" i="3"/>
  <c r="AX182" i="3"/>
  <c r="AW182" i="3"/>
  <c r="AT182" i="3"/>
  <c r="AS182" i="3"/>
  <c r="AP182" i="3"/>
  <c r="AO182" i="3"/>
  <c r="AL182" i="3"/>
  <c r="AK182" i="3"/>
  <c r="AH182" i="3"/>
  <c r="AG182" i="3"/>
  <c r="AD182" i="3"/>
  <c r="AC182" i="3"/>
  <c r="Z182" i="3"/>
  <c r="Y182" i="3"/>
  <c r="V182" i="3"/>
  <c r="U182" i="3"/>
  <c r="R182" i="3"/>
  <c r="Q182" i="3"/>
  <c r="N182" i="3"/>
  <c r="M182" i="3"/>
  <c r="J182" i="3"/>
  <c r="I182" i="3"/>
  <c r="F182" i="3"/>
  <c r="E182" i="3"/>
  <c r="BC181" i="3"/>
  <c r="AZ181" i="3"/>
  <c r="AY181" i="3"/>
  <c r="AV181" i="3"/>
  <c r="AU181" i="3"/>
  <c r="AR181" i="3"/>
  <c r="AQ181" i="3"/>
  <c r="AN181" i="3"/>
  <c r="AM181" i="3"/>
  <c r="AJ181" i="3"/>
  <c r="AI181" i="3"/>
  <c r="AF181" i="3"/>
  <c r="AE181" i="3"/>
  <c r="AB181" i="3"/>
  <c r="AA181" i="3"/>
  <c r="X181" i="3"/>
  <c r="W181" i="3"/>
  <c r="T181" i="3"/>
  <c r="S181" i="3"/>
  <c r="P181" i="3"/>
  <c r="O181" i="3"/>
  <c r="L181" i="3"/>
  <c r="K181" i="3"/>
  <c r="H181" i="3"/>
  <c r="G181" i="3"/>
  <c r="D181" i="3"/>
  <c r="BB179" i="3"/>
  <c r="BA179" i="3"/>
  <c r="AW179" i="3"/>
  <c r="AT179" i="3"/>
  <c r="AS179" i="3"/>
  <c r="AP179" i="3"/>
  <c r="AO179" i="3"/>
  <c r="AK179" i="3"/>
  <c r="AG179" i="3"/>
  <c r="AC179" i="3"/>
  <c r="Y179" i="3"/>
  <c r="U179" i="3"/>
  <c r="Q179" i="3"/>
  <c r="M179" i="3"/>
  <c r="I179" i="3"/>
  <c r="E179" i="3"/>
  <c r="AX178" i="3"/>
  <c r="AW178" i="3"/>
  <c r="BB177" i="3"/>
  <c r="BA177" i="3"/>
  <c r="AX177" i="3"/>
  <c r="AW177" i="3"/>
  <c r="AT177" i="3"/>
  <c r="AS177" i="3"/>
  <c r="AP177" i="3"/>
  <c r="AO177" i="3"/>
  <c r="AL177" i="3"/>
  <c r="AK177" i="3"/>
  <c r="AH177" i="3"/>
  <c r="AG177" i="3"/>
  <c r="AD177" i="3"/>
  <c r="AC177" i="3"/>
  <c r="Z177" i="3"/>
  <c r="Y177" i="3"/>
  <c r="V177" i="3"/>
  <c r="U177" i="3"/>
  <c r="R177" i="3"/>
  <c r="Q177" i="3"/>
  <c r="N177" i="3"/>
  <c r="M177" i="3"/>
  <c r="J177" i="3"/>
  <c r="I177" i="3"/>
  <c r="F177" i="3"/>
  <c r="E177" i="3"/>
  <c r="AW176" i="3"/>
  <c r="AT176" i="3"/>
  <c r="AS176" i="3"/>
  <c r="I176" i="3"/>
  <c r="BA175" i="3"/>
  <c r="AX175" i="3"/>
  <c r="AW175" i="3"/>
  <c r="AT175" i="3"/>
  <c r="AS175" i="3"/>
  <c r="AP175" i="3"/>
  <c r="AO175" i="3"/>
  <c r="AK175" i="3"/>
  <c r="AG175" i="3"/>
  <c r="AC175" i="3"/>
  <c r="Y175" i="3"/>
  <c r="U175" i="3"/>
  <c r="Q175" i="3"/>
  <c r="M175" i="3"/>
  <c r="I175" i="3"/>
  <c r="E175" i="3"/>
  <c r="BC174" i="3"/>
  <c r="BC172" i="3" s="1"/>
  <c r="AZ174" i="3"/>
  <c r="AY174" i="3"/>
  <c r="AV174" i="3"/>
  <c r="AU174" i="3"/>
  <c r="AR174" i="3"/>
  <c r="AQ174" i="3"/>
  <c r="AQ172" i="3" s="1"/>
  <c r="AN174" i="3"/>
  <c r="AN172" i="3" s="1"/>
  <c r="AM174" i="3"/>
  <c r="AM172" i="3" s="1"/>
  <c r="AJ174" i="3"/>
  <c r="AI174" i="3"/>
  <c r="AF174" i="3"/>
  <c r="AE174" i="3"/>
  <c r="AB174" i="3"/>
  <c r="AA174" i="3"/>
  <c r="AA172" i="3" s="1"/>
  <c r="X174" i="3"/>
  <c r="X172" i="3" s="1"/>
  <c r="W174" i="3"/>
  <c r="W172" i="3" s="1"/>
  <c r="T174" i="3"/>
  <c r="S174" i="3"/>
  <c r="P174" i="3"/>
  <c r="O174" i="3"/>
  <c r="L174" i="3"/>
  <c r="K174" i="3"/>
  <c r="K172" i="3" s="1"/>
  <c r="H174" i="3"/>
  <c r="H172" i="3" s="1"/>
  <c r="G174" i="3"/>
  <c r="G172" i="3" s="1"/>
  <c r="D174" i="3"/>
  <c r="C174" i="3"/>
  <c r="C172" i="3" s="1"/>
  <c r="BA170" i="3"/>
  <c r="AW170" i="3"/>
  <c r="AS170" i="3"/>
  <c r="AO170" i="3"/>
  <c r="AK170" i="3"/>
  <c r="AH170" i="3"/>
  <c r="AG170" i="3"/>
  <c r="AC170" i="3"/>
  <c r="Z170" i="3"/>
  <c r="Y170" i="3"/>
  <c r="U170" i="3"/>
  <c r="Q170" i="3"/>
  <c r="N170" i="3"/>
  <c r="M170" i="3"/>
  <c r="I170" i="3"/>
  <c r="E170" i="3"/>
  <c r="BA169" i="3"/>
  <c r="AW169" i="3"/>
  <c r="AS169" i="3"/>
  <c r="AO169" i="3"/>
  <c r="AK169" i="3"/>
  <c r="AH169" i="3"/>
  <c r="AG169" i="3"/>
  <c r="AC169" i="3"/>
  <c r="Z169" i="3"/>
  <c r="Y169" i="3"/>
  <c r="V169" i="3"/>
  <c r="U169" i="3"/>
  <c r="Q169" i="3"/>
  <c r="N169" i="3"/>
  <c r="M169" i="3"/>
  <c r="I169" i="3"/>
  <c r="E169" i="3"/>
  <c r="BC168" i="3"/>
  <c r="AZ168" i="3"/>
  <c r="AY168" i="3"/>
  <c r="AV168" i="3"/>
  <c r="AU168" i="3"/>
  <c r="AR168" i="3"/>
  <c r="AQ168" i="3"/>
  <c r="AN168" i="3"/>
  <c r="AM168" i="3"/>
  <c r="AJ168" i="3"/>
  <c r="AI168" i="3"/>
  <c r="AF168" i="3"/>
  <c r="AE168" i="3"/>
  <c r="AB168" i="3"/>
  <c r="AA168" i="3"/>
  <c r="X168" i="3"/>
  <c r="W168" i="3"/>
  <c r="T168" i="3"/>
  <c r="S168" i="3"/>
  <c r="P168" i="3"/>
  <c r="O168" i="3"/>
  <c r="L168" i="3"/>
  <c r="K168" i="3"/>
  <c r="H168" i="3"/>
  <c r="G168" i="3"/>
  <c r="D168" i="3"/>
  <c r="C168" i="3"/>
  <c r="BB166" i="3"/>
  <c r="BA166" i="3"/>
  <c r="AW166" i="3"/>
  <c r="AT166" i="3"/>
  <c r="AS166" i="3"/>
  <c r="AP166" i="3"/>
  <c r="AO166" i="3"/>
  <c r="AL166" i="3"/>
  <c r="AK166" i="3"/>
  <c r="AH166" i="3"/>
  <c r="AG166" i="3"/>
  <c r="AD166" i="3"/>
  <c r="AC166" i="3"/>
  <c r="Z166" i="3"/>
  <c r="Y166" i="3"/>
  <c r="V166" i="3"/>
  <c r="U166" i="3"/>
  <c r="R166" i="3"/>
  <c r="Q166" i="3"/>
  <c r="N166" i="3"/>
  <c r="M166" i="3"/>
  <c r="J166" i="3"/>
  <c r="I166" i="3"/>
  <c r="F166" i="3"/>
  <c r="E166" i="3"/>
  <c r="BA165" i="3"/>
  <c r="AW165" i="3"/>
  <c r="AS165" i="3"/>
  <c r="AO165" i="3"/>
  <c r="AK165" i="3"/>
  <c r="AG165" i="3"/>
  <c r="AC165" i="3"/>
  <c r="Y165" i="3"/>
  <c r="U165" i="3"/>
  <c r="Q165" i="3"/>
  <c r="M165" i="3"/>
  <c r="J165" i="3"/>
  <c r="I165" i="3"/>
  <c r="E165" i="3"/>
  <c r="BB164" i="3"/>
  <c r="BA164" i="3"/>
  <c r="AX164" i="3"/>
  <c r="AW164" i="3"/>
  <c r="AT164" i="3"/>
  <c r="AS164" i="3"/>
  <c r="AP164" i="3"/>
  <c r="AO164" i="3"/>
  <c r="AL164" i="3"/>
  <c r="AK164" i="3"/>
  <c r="AH164" i="3"/>
  <c r="AG164" i="3"/>
  <c r="AC164" i="3"/>
  <c r="Z164" i="3"/>
  <c r="Y164" i="3"/>
  <c r="V164" i="3"/>
  <c r="U164" i="3"/>
  <c r="R164" i="3"/>
  <c r="Q164" i="3"/>
  <c r="M164" i="3"/>
  <c r="J164" i="3"/>
  <c r="I164" i="3"/>
  <c r="F164" i="3"/>
  <c r="E164" i="3"/>
  <c r="BB163" i="3"/>
  <c r="BA163" i="3"/>
  <c r="AX163" i="3"/>
  <c r="AW163" i="3"/>
  <c r="AT163" i="3"/>
  <c r="AS163" i="3"/>
  <c r="AP163" i="3"/>
  <c r="AO163" i="3"/>
  <c r="AL163" i="3"/>
  <c r="AK163" i="3"/>
  <c r="AH163" i="3"/>
  <c r="AG163" i="3"/>
  <c r="AD163" i="3"/>
  <c r="AC163" i="3"/>
  <c r="Z163" i="3"/>
  <c r="Y163" i="3"/>
  <c r="V163" i="3"/>
  <c r="U163" i="3"/>
  <c r="R163" i="3"/>
  <c r="Q163" i="3"/>
  <c r="N163" i="3"/>
  <c r="M163" i="3"/>
  <c r="J163" i="3"/>
  <c r="I163" i="3"/>
  <c r="F163" i="3"/>
  <c r="E163" i="3"/>
  <c r="BB162" i="3"/>
  <c r="BA162" i="3"/>
  <c r="AX162" i="3"/>
  <c r="AW162" i="3"/>
  <c r="AT162" i="3"/>
  <c r="AS162" i="3"/>
  <c r="AP162" i="3"/>
  <c r="AO162" i="3"/>
  <c r="AL162" i="3"/>
  <c r="AK162" i="3"/>
  <c r="AH162" i="3"/>
  <c r="AG162" i="3"/>
  <c r="AD162" i="3"/>
  <c r="AC162" i="3"/>
  <c r="Z162" i="3"/>
  <c r="Y162" i="3"/>
  <c r="V162" i="3"/>
  <c r="U162" i="3"/>
  <c r="R162" i="3"/>
  <c r="Q162" i="3"/>
  <c r="N162" i="3"/>
  <c r="M162" i="3"/>
  <c r="J162" i="3"/>
  <c r="I162" i="3"/>
  <c r="F162" i="3"/>
  <c r="E162" i="3"/>
  <c r="BA161" i="3"/>
  <c r="AW161" i="3"/>
  <c r="AT161" i="3"/>
  <c r="AS161" i="3"/>
  <c r="AP161" i="3"/>
  <c r="AO161" i="3"/>
  <c r="AL161" i="3"/>
  <c r="AK161" i="3"/>
  <c r="AH161" i="3"/>
  <c r="AG161" i="3"/>
  <c r="AD161" i="3"/>
  <c r="AC161" i="3"/>
  <c r="Z161" i="3"/>
  <c r="Y161" i="3"/>
  <c r="V161" i="3"/>
  <c r="U161" i="3"/>
  <c r="R161" i="3"/>
  <c r="Q161" i="3"/>
  <c r="N161" i="3"/>
  <c r="M161" i="3"/>
  <c r="J161" i="3"/>
  <c r="I161" i="3"/>
  <c r="F161" i="3"/>
  <c r="E161" i="3"/>
  <c r="BA160" i="3"/>
  <c r="AW160" i="3"/>
  <c r="AS160" i="3"/>
  <c r="AO160" i="3"/>
  <c r="AK160" i="3"/>
  <c r="AG160" i="3"/>
  <c r="AC160" i="3"/>
  <c r="Z160" i="3"/>
  <c r="Y160" i="3"/>
  <c r="V160" i="3"/>
  <c r="U160" i="3"/>
  <c r="Q160" i="3"/>
  <c r="N160" i="3"/>
  <c r="M160" i="3"/>
  <c r="I160" i="3"/>
  <c r="F160" i="3"/>
  <c r="E160" i="3"/>
  <c r="BA159" i="3"/>
  <c r="AW159" i="3"/>
  <c r="AS159" i="3"/>
  <c r="AO159" i="3"/>
  <c r="AK159" i="3"/>
  <c r="AG159" i="3"/>
  <c r="AC159" i="3"/>
  <c r="Y159" i="3"/>
  <c r="U159" i="3"/>
  <c r="Q159" i="3"/>
  <c r="N159" i="3"/>
  <c r="M159" i="3"/>
  <c r="I159" i="3"/>
  <c r="E159" i="3"/>
  <c r="BC157" i="3"/>
  <c r="AZ157" i="3"/>
  <c r="AY157" i="3"/>
  <c r="AV157" i="3"/>
  <c r="AU157" i="3"/>
  <c r="AR157" i="3"/>
  <c r="AQ157" i="3"/>
  <c r="AN157" i="3"/>
  <c r="AM157" i="3"/>
  <c r="AJ157" i="3"/>
  <c r="AI157" i="3"/>
  <c r="AF157" i="3"/>
  <c r="AE157" i="3"/>
  <c r="AB157" i="3"/>
  <c r="AA157" i="3"/>
  <c r="X157" i="3"/>
  <c r="W157" i="3"/>
  <c r="T157" i="3"/>
  <c r="S157" i="3"/>
  <c r="P157" i="3"/>
  <c r="O157" i="3"/>
  <c r="L157" i="3"/>
  <c r="K157" i="3"/>
  <c r="H157" i="3"/>
  <c r="G157" i="3"/>
  <c r="D157" i="3"/>
  <c r="C157" i="3"/>
  <c r="BB153" i="3"/>
  <c r="BA153" i="3"/>
  <c r="AX153" i="3"/>
  <c r="AW153" i="3"/>
  <c r="AS153" i="3"/>
  <c r="AO153" i="3"/>
  <c r="AK153" i="3"/>
  <c r="AG153" i="3"/>
  <c r="AC153" i="3"/>
  <c r="Y153" i="3"/>
  <c r="U153" i="3"/>
  <c r="Q153" i="3"/>
  <c r="M153" i="3"/>
  <c r="I153" i="3"/>
  <c r="E153" i="3"/>
  <c r="BB152" i="3"/>
  <c r="BA152" i="3"/>
  <c r="AX152" i="3"/>
  <c r="AW152" i="3"/>
  <c r="AT152" i="3"/>
  <c r="AS152" i="3"/>
  <c r="AP152" i="3"/>
  <c r="AO152" i="3"/>
  <c r="AL152" i="3"/>
  <c r="AK152" i="3"/>
  <c r="AH152" i="3"/>
  <c r="AG152" i="3"/>
  <c r="AD152" i="3"/>
  <c r="AC152" i="3"/>
  <c r="Z152" i="3"/>
  <c r="Y152" i="3"/>
  <c r="V152" i="3"/>
  <c r="U152" i="3"/>
  <c r="R152" i="3"/>
  <c r="Q152" i="3"/>
  <c r="N152" i="3"/>
  <c r="M152" i="3"/>
  <c r="J152" i="3"/>
  <c r="I152" i="3"/>
  <c r="F152" i="3"/>
  <c r="E152" i="3"/>
  <c r="BB151" i="3"/>
  <c r="BA151" i="3"/>
  <c r="AX151" i="3"/>
  <c r="AW151" i="3"/>
  <c r="AT151" i="3"/>
  <c r="AS151" i="3"/>
  <c r="AO151" i="3"/>
  <c r="AK151" i="3"/>
  <c r="AG151" i="3"/>
  <c r="AC151" i="3"/>
  <c r="Y151" i="3"/>
  <c r="U151" i="3"/>
  <c r="Q151" i="3"/>
  <c r="M151" i="3"/>
  <c r="I151" i="3"/>
  <c r="E151" i="3"/>
  <c r="BA150" i="3"/>
  <c r="AW150" i="3"/>
  <c r="AS150" i="3"/>
  <c r="AO150" i="3"/>
  <c r="AK150" i="3"/>
  <c r="AG150" i="3"/>
  <c r="AC150" i="3"/>
  <c r="Y150" i="3"/>
  <c r="U150" i="3"/>
  <c r="Q150" i="3"/>
  <c r="M150" i="3"/>
  <c r="I150" i="3"/>
  <c r="E150" i="3"/>
  <c r="BB149" i="3"/>
  <c r="BA149" i="3"/>
  <c r="AX149" i="3"/>
  <c r="AW149" i="3"/>
  <c r="AT149" i="3"/>
  <c r="AS149" i="3"/>
  <c r="AP149" i="3"/>
  <c r="AO149" i="3"/>
  <c r="AL149" i="3"/>
  <c r="AK149" i="3"/>
  <c r="AH149" i="3"/>
  <c r="AG149" i="3"/>
  <c r="AD149" i="3"/>
  <c r="AC149" i="3"/>
  <c r="Z149" i="3"/>
  <c r="Y149" i="3"/>
  <c r="V149" i="3"/>
  <c r="U149" i="3"/>
  <c r="R149" i="3"/>
  <c r="Q149" i="3"/>
  <c r="N149" i="3"/>
  <c r="M149" i="3"/>
  <c r="J149" i="3"/>
  <c r="I149" i="3"/>
  <c r="F149" i="3"/>
  <c r="E149" i="3"/>
  <c r="BC147" i="3"/>
  <c r="AZ147" i="3"/>
  <c r="AY147" i="3"/>
  <c r="AV147" i="3"/>
  <c r="AU147" i="3"/>
  <c r="AR147" i="3"/>
  <c r="AQ147" i="3"/>
  <c r="AN147" i="3"/>
  <c r="AM147" i="3"/>
  <c r="AJ147" i="3"/>
  <c r="AI147" i="3"/>
  <c r="AF147" i="3"/>
  <c r="AE147" i="3"/>
  <c r="AB147" i="3"/>
  <c r="AA147" i="3"/>
  <c r="X147" i="3"/>
  <c r="W147" i="3"/>
  <c r="T147" i="3"/>
  <c r="S147" i="3"/>
  <c r="P147" i="3"/>
  <c r="O147" i="3"/>
  <c r="L147" i="3"/>
  <c r="K147" i="3"/>
  <c r="H147" i="3"/>
  <c r="G147" i="3"/>
  <c r="D147" i="3"/>
  <c r="BB145" i="3"/>
  <c r="BA145" i="3"/>
  <c r="AX145" i="3"/>
  <c r="AW145" i="3"/>
  <c r="AT145" i="3"/>
  <c r="AS145" i="3"/>
  <c r="AP145" i="3"/>
  <c r="AO145" i="3"/>
  <c r="AL145" i="3"/>
  <c r="AK145" i="3"/>
  <c r="AH145" i="3"/>
  <c r="AG145" i="3"/>
  <c r="AD145" i="3"/>
  <c r="AC145" i="3"/>
  <c r="Z145" i="3"/>
  <c r="Y145" i="3"/>
  <c r="V145" i="3"/>
  <c r="U145" i="3"/>
  <c r="R145" i="3"/>
  <c r="Q145" i="3"/>
  <c r="N145" i="3"/>
  <c r="M145" i="3"/>
  <c r="J145" i="3"/>
  <c r="I145" i="3"/>
  <c r="F145" i="3"/>
  <c r="E145" i="3"/>
  <c r="BC143" i="3"/>
  <c r="AZ143" i="3"/>
  <c r="AY143" i="3"/>
  <c r="AV143" i="3"/>
  <c r="AU143" i="3"/>
  <c r="AR143" i="3"/>
  <c r="AQ143" i="3"/>
  <c r="AN143" i="3"/>
  <c r="AM143" i="3"/>
  <c r="AJ143" i="3"/>
  <c r="AI143" i="3"/>
  <c r="AF143" i="3"/>
  <c r="AE143" i="3"/>
  <c r="AB143" i="3"/>
  <c r="AA143" i="3"/>
  <c r="X143" i="3"/>
  <c r="W143" i="3"/>
  <c r="T143" i="3"/>
  <c r="S143" i="3"/>
  <c r="P143" i="3"/>
  <c r="O143" i="3"/>
  <c r="L143" i="3"/>
  <c r="K143" i="3"/>
  <c r="H143" i="3"/>
  <c r="G143" i="3"/>
  <c r="D143" i="3"/>
  <c r="C143" i="3"/>
  <c r="BB139" i="3"/>
  <c r="BA139" i="3"/>
  <c r="AX139" i="3"/>
  <c r="AW139" i="3"/>
  <c r="AT139" i="3"/>
  <c r="AS139" i="3"/>
  <c r="AP139" i="3"/>
  <c r="AO139" i="3"/>
  <c r="AL139" i="3"/>
  <c r="AK139" i="3"/>
  <c r="AH139" i="3"/>
  <c r="AG139" i="3"/>
  <c r="AD139" i="3"/>
  <c r="AC139" i="3"/>
  <c r="Z139" i="3"/>
  <c r="Y139" i="3"/>
  <c r="V139" i="3"/>
  <c r="U139" i="3"/>
  <c r="R139" i="3"/>
  <c r="Q139" i="3"/>
  <c r="N139" i="3"/>
  <c r="M139" i="3"/>
  <c r="J139" i="3"/>
  <c r="I139" i="3"/>
  <c r="F139" i="3"/>
  <c r="E139" i="3"/>
  <c r="BC138" i="3"/>
  <c r="AZ138" i="3"/>
  <c r="AY138" i="3"/>
  <c r="AV138" i="3"/>
  <c r="AU138" i="3"/>
  <c r="AR138" i="3"/>
  <c r="AQ138" i="3"/>
  <c r="AN138" i="3"/>
  <c r="AM138" i="3"/>
  <c r="AJ138" i="3"/>
  <c r="AI138" i="3"/>
  <c r="AF138" i="3"/>
  <c r="AE138" i="3"/>
  <c r="AB138" i="3"/>
  <c r="AA138" i="3"/>
  <c r="X138" i="3"/>
  <c r="W138" i="3"/>
  <c r="T138" i="3"/>
  <c r="S138" i="3"/>
  <c r="P138" i="3"/>
  <c r="O138" i="3"/>
  <c r="L138" i="3"/>
  <c r="K138" i="3"/>
  <c r="H138" i="3"/>
  <c r="G138" i="3"/>
  <c r="D138" i="3"/>
  <c r="C138" i="3"/>
  <c r="AL137" i="3"/>
  <c r="AH137" i="3"/>
  <c r="AD137" i="3"/>
  <c r="Z137" i="3"/>
  <c r="V137" i="3"/>
  <c r="R137" i="3"/>
  <c r="N137" i="3"/>
  <c r="J137" i="3"/>
  <c r="AX136" i="3"/>
  <c r="AX135" i="3" s="1"/>
  <c r="AW136" i="3"/>
  <c r="AW135" i="3" s="1"/>
  <c r="AT136" i="3"/>
  <c r="AT135" i="3" s="1"/>
  <c r="AS136" i="3"/>
  <c r="BC135" i="3"/>
  <c r="BB135" i="3"/>
  <c r="AZ135" i="3"/>
  <c r="AY135" i="3"/>
  <c r="AV135" i="3"/>
  <c r="AU135" i="3"/>
  <c r="AR135" i="3"/>
  <c r="AQ135" i="3"/>
  <c r="AN135" i="3"/>
  <c r="AO135" i="3" s="1"/>
  <c r="BB133" i="3"/>
  <c r="BA133" i="3"/>
  <c r="AX133" i="3"/>
  <c r="AW133" i="3"/>
  <c r="AT133" i="3"/>
  <c r="AS133" i="3"/>
  <c r="AP133" i="3"/>
  <c r="AO133" i="3"/>
  <c r="AL133" i="3"/>
  <c r="AK133" i="3"/>
  <c r="AH133" i="3"/>
  <c r="AG133" i="3"/>
  <c r="AD133" i="3"/>
  <c r="AC133" i="3"/>
  <c r="Z133" i="3"/>
  <c r="Y133" i="3"/>
  <c r="V133" i="3"/>
  <c r="U133" i="3"/>
  <c r="R133" i="3"/>
  <c r="Q133" i="3"/>
  <c r="N133" i="3"/>
  <c r="M133" i="3"/>
  <c r="J133" i="3"/>
  <c r="I133" i="3"/>
  <c r="F133" i="3"/>
  <c r="E133" i="3"/>
  <c r="BC132" i="3"/>
  <c r="AZ132" i="3"/>
  <c r="AY132" i="3"/>
  <c r="AV132" i="3"/>
  <c r="AU132" i="3"/>
  <c r="AR132" i="3"/>
  <c r="AQ132" i="3"/>
  <c r="AN132" i="3"/>
  <c r="AM132" i="3"/>
  <c r="AJ132" i="3"/>
  <c r="AI132" i="3"/>
  <c r="AF132" i="3"/>
  <c r="AE132" i="3"/>
  <c r="AB132" i="3"/>
  <c r="AA132" i="3"/>
  <c r="X132" i="3"/>
  <c r="W132" i="3"/>
  <c r="T132" i="3"/>
  <c r="S132" i="3"/>
  <c r="P132" i="3"/>
  <c r="O132" i="3"/>
  <c r="L132" i="3"/>
  <c r="K132" i="3"/>
  <c r="H132" i="3"/>
  <c r="G132" i="3"/>
  <c r="D132" i="3"/>
  <c r="C132" i="3"/>
  <c r="BA128" i="3"/>
  <c r="AW128" i="3"/>
  <c r="AT128" i="3"/>
  <c r="AS128" i="3"/>
  <c r="AP128" i="3"/>
  <c r="AO128" i="3"/>
  <c r="AL128" i="3"/>
  <c r="AK128" i="3"/>
  <c r="AH128" i="3"/>
  <c r="AG128" i="3"/>
  <c r="AD128" i="3"/>
  <c r="AC128" i="3"/>
  <c r="Z128" i="3"/>
  <c r="Y128" i="3"/>
  <c r="V128" i="3"/>
  <c r="U128" i="3"/>
  <c r="R128" i="3"/>
  <c r="Q128" i="3"/>
  <c r="N128" i="3"/>
  <c r="M128" i="3"/>
  <c r="J128" i="3"/>
  <c r="I128" i="3"/>
  <c r="F128" i="3"/>
  <c r="E128" i="3"/>
  <c r="BB127" i="3"/>
  <c r="BA127" i="3"/>
  <c r="AX127" i="3"/>
  <c r="AW127" i="3"/>
  <c r="AT127" i="3"/>
  <c r="AS127" i="3"/>
  <c r="AP127" i="3"/>
  <c r="AO127" i="3"/>
  <c r="AL127" i="3"/>
  <c r="AK127" i="3"/>
  <c r="AH127" i="3"/>
  <c r="AG127" i="3"/>
  <c r="AD127" i="3"/>
  <c r="AC127" i="3"/>
  <c r="Z127" i="3"/>
  <c r="Y127" i="3"/>
  <c r="V127" i="3"/>
  <c r="U127" i="3"/>
  <c r="R127" i="3"/>
  <c r="Q127" i="3"/>
  <c r="N127" i="3"/>
  <c r="M127" i="3"/>
  <c r="J127" i="3"/>
  <c r="I127" i="3"/>
  <c r="F127" i="3"/>
  <c r="E127" i="3"/>
  <c r="BB126" i="3"/>
  <c r="BA126" i="3"/>
  <c r="AX126" i="3"/>
  <c r="AW126" i="3"/>
  <c r="AT126" i="3"/>
  <c r="AS126" i="3"/>
  <c r="AP126" i="3"/>
  <c r="AO126" i="3"/>
  <c r="AL126" i="3"/>
  <c r="AK126" i="3"/>
  <c r="AH126" i="3"/>
  <c r="AG126" i="3"/>
  <c r="AD126" i="3"/>
  <c r="AC126" i="3"/>
  <c r="Z126" i="3"/>
  <c r="Y126" i="3"/>
  <c r="V126" i="3"/>
  <c r="U126" i="3"/>
  <c r="R126" i="3"/>
  <c r="Q126" i="3"/>
  <c r="N126" i="3"/>
  <c r="M126" i="3"/>
  <c r="J126" i="3"/>
  <c r="I126" i="3"/>
  <c r="F126" i="3"/>
  <c r="E126" i="3"/>
  <c r="BB125" i="3"/>
  <c r="BA125" i="3"/>
  <c r="AX125" i="3"/>
  <c r="AW125" i="3"/>
  <c r="AT125" i="3"/>
  <c r="AS125" i="3"/>
  <c r="AP125" i="3"/>
  <c r="AO125" i="3"/>
  <c r="AL125" i="3"/>
  <c r="AK125" i="3"/>
  <c r="AH125" i="3"/>
  <c r="AG125" i="3"/>
  <c r="AD125" i="3"/>
  <c r="AC125" i="3"/>
  <c r="Z125" i="3"/>
  <c r="Y125" i="3"/>
  <c r="V125" i="3"/>
  <c r="U125" i="3"/>
  <c r="R125" i="3"/>
  <c r="Q125" i="3"/>
  <c r="N125" i="3"/>
  <c r="M125" i="3"/>
  <c r="J125" i="3"/>
  <c r="I125" i="3"/>
  <c r="F125" i="3"/>
  <c r="E125" i="3"/>
  <c r="BB124" i="3"/>
  <c r="BA124" i="3"/>
  <c r="AX124" i="3"/>
  <c r="AW124" i="3"/>
  <c r="AT124" i="3"/>
  <c r="AS124" i="3"/>
  <c r="AP124" i="3"/>
  <c r="AO124" i="3"/>
  <c r="AL124" i="3"/>
  <c r="AK124" i="3"/>
  <c r="AH124" i="3"/>
  <c r="AG124" i="3"/>
  <c r="AD124" i="3"/>
  <c r="AC124" i="3"/>
  <c r="Z124" i="3"/>
  <c r="Y124" i="3"/>
  <c r="V124" i="3"/>
  <c r="U124" i="3"/>
  <c r="R124" i="3"/>
  <c r="Q124" i="3"/>
  <c r="N124" i="3"/>
  <c r="M124" i="3"/>
  <c r="J124" i="3"/>
  <c r="I124" i="3"/>
  <c r="F124" i="3"/>
  <c r="E124" i="3"/>
  <c r="BA123" i="3"/>
  <c r="AW123" i="3"/>
  <c r="AS123" i="3"/>
  <c r="AO123" i="3"/>
  <c r="AK123" i="3"/>
  <c r="AG123" i="3"/>
  <c r="AC123" i="3"/>
  <c r="Y123" i="3"/>
  <c r="V123" i="3"/>
  <c r="U123" i="3"/>
  <c r="Q123" i="3"/>
  <c r="M123" i="3"/>
  <c r="J123" i="3"/>
  <c r="I123" i="3"/>
  <c r="E123" i="3"/>
  <c r="BB122" i="3"/>
  <c r="BA122" i="3"/>
  <c r="AX122" i="3"/>
  <c r="AW122" i="3"/>
  <c r="AT122" i="3"/>
  <c r="AS122" i="3"/>
  <c r="AP122" i="3"/>
  <c r="AO122" i="3"/>
  <c r="AL122" i="3"/>
  <c r="AK122" i="3"/>
  <c r="AH122" i="3"/>
  <c r="AG122" i="3"/>
  <c r="AD122" i="3"/>
  <c r="AC122" i="3"/>
  <c r="Z122" i="3"/>
  <c r="Y122" i="3"/>
  <c r="V122" i="3"/>
  <c r="U122" i="3"/>
  <c r="R122" i="3"/>
  <c r="Q122" i="3"/>
  <c r="N122" i="3"/>
  <c r="M122" i="3"/>
  <c r="J122" i="3"/>
  <c r="I122" i="3"/>
  <c r="F122" i="3"/>
  <c r="E122" i="3"/>
  <c r="BC121" i="3"/>
  <c r="AZ121" i="3"/>
  <c r="AY121" i="3"/>
  <c r="AV121" i="3"/>
  <c r="AU121" i="3"/>
  <c r="AR121" i="3"/>
  <c r="AQ121" i="3"/>
  <c r="AN121" i="3"/>
  <c r="AM121" i="3"/>
  <c r="AJ121" i="3"/>
  <c r="AI121" i="3"/>
  <c r="AF121" i="3"/>
  <c r="AE121" i="3"/>
  <c r="AB121" i="3"/>
  <c r="AA121" i="3"/>
  <c r="X121" i="3"/>
  <c r="W121" i="3"/>
  <c r="T121" i="3"/>
  <c r="S121" i="3"/>
  <c r="P121" i="3"/>
  <c r="O121" i="3"/>
  <c r="L121" i="3"/>
  <c r="K121" i="3"/>
  <c r="H121" i="3"/>
  <c r="G121" i="3"/>
  <c r="D121" i="3"/>
  <c r="C121" i="3"/>
  <c r="AL120" i="3"/>
  <c r="AH120" i="3"/>
  <c r="AD120" i="3"/>
  <c r="Z120" i="3"/>
  <c r="V120" i="3"/>
  <c r="F120" i="3"/>
  <c r="BB119" i="3"/>
  <c r="BA119" i="3"/>
  <c r="AX119" i="3"/>
  <c r="AW119" i="3"/>
  <c r="AT119" i="3"/>
  <c r="AS119" i="3"/>
  <c r="AP119" i="3"/>
  <c r="AO119" i="3"/>
  <c r="AL119" i="3"/>
  <c r="AK119" i="3"/>
  <c r="AH119" i="3"/>
  <c r="AG119" i="3"/>
  <c r="AD119" i="3"/>
  <c r="AC119" i="3"/>
  <c r="Z119" i="3"/>
  <c r="Y119" i="3"/>
  <c r="V119" i="3"/>
  <c r="U119" i="3"/>
  <c r="R119" i="3"/>
  <c r="Q119" i="3"/>
  <c r="N119" i="3"/>
  <c r="M119" i="3"/>
  <c r="J119" i="3"/>
  <c r="I119" i="3"/>
  <c r="F119" i="3"/>
  <c r="E119" i="3"/>
  <c r="BB118" i="3"/>
  <c r="BA118" i="3"/>
  <c r="AX118" i="3"/>
  <c r="AW118" i="3"/>
  <c r="AT118" i="3"/>
  <c r="AS118" i="3"/>
  <c r="AP118" i="3"/>
  <c r="AO118" i="3"/>
  <c r="AL118" i="3"/>
  <c r="AK118" i="3"/>
  <c r="AH118" i="3"/>
  <c r="AG118" i="3"/>
  <c r="AD118" i="3"/>
  <c r="AC118" i="3"/>
  <c r="Z118" i="3"/>
  <c r="Y118" i="3"/>
  <c r="V118" i="3"/>
  <c r="U118" i="3"/>
  <c r="R118" i="3"/>
  <c r="Q118" i="3"/>
  <c r="N118" i="3"/>
  <c r="M118" i="3"/>
  <c r="J118" i="3"/>
  <c r="I118" i="3"/>
  <c r="F118" i="3"/>
  <c r="E118" i="3"/>
  <c r="BC117" i="3"/>
  <c r="AZ117" i="3"/>
  <c r="AY117" i="3"/>
  <c r="AV117" i="3"/>
  <c r="AU117" i="3"/>
  <c r="AR117" i="3"/>
  <c r="AQ117" i="3"/>
  <c r="AN117" i="3"/>
  <c r="AM117" i="3"/>
  <c r="AJ117" i="3"/>
  <c r="AI117" i="3"/>
  <c r="AF117" i="3"/>
  <c r="AE117" i="3"/>
  <c r="AB117" i="3"/>
  <c r="AA117" i="3"/>
  <c r="X117" i="3"/>
  <c r="W117" i="3"/>
  <c r="T117" i="3"/>
  <c r="S117" i="3"/>
  <c r="P117" i="3"/>
  <c r="O117" i="3"/>
  <c r="L117" i="3"/>
  <c r="K117" i="3"/>
  <c r="H117" i="3"/>
  <c r="G117" i="3"/>
  <c r="D117" i="3"/>
  <c r="C117" i="3"/>
  <c r="BB115" i="3"/>
  <c r="BA115" i="3"/>
  <c r="AX115" i="3"/>
  <c r="AW115" i="3"/>
  <c r="AT115" i="3"/>
  <c r="AS115" i="3"/>
  <c r="AP115" i="3"/>
  <c r="AO115" i="3"/>
  <c r="AL115" i="3"/>
  <c r="AK115" i="3"/>
  <c r="AH115" i="3"/>
  <c r="AG115" i="3"/>
  <c r="AD115" i="3"/>
  <c r="AC115" i="3"/>
  <c r="Z115" i="3"/>
  <c r="Y115" i="3"/>
  <c r="V115" i="3"/>
  <c r="U115" i="3"/>
  <c r="R115" i="3"/>
  <c r="Q115" i="3"/>
  <c r="N115" i="3"/>
  <c r="M115" i="3"/>
  <c r="J115" i="3"/>
  <c r="I115" i="3"/>
  <c r="F115" i="3"/>
  <c r="E115" i="3"/>
  <c r="BB114" i="3"/>
  <c r="BA114" i="3"/>
  <c r="AX114" i="3"/>
  <c r="AW114" i="3"/>
  <c r="AT114" i="3"/>
  <c r="AS114" i="3"/>
  <c r="AP114" i="3"/>
  <c r="AO114" i="3"/>
  <c r="AL114" i="3"/>
  <c r="AK114" i="3"/>
  <c r="AH114" i="3"/>
  <c r="AG114" i="3"/>
  <c r="AD114" i="3"/>
  <c r="AC114" i="3"/>
  <c r="Z114" i="3"/>
  <c r="Y114" i="3"/>
  <c r="V114" i="3"/>
  <c r="U114" i="3"/>
  <c r="R114" i="3"/>
  <c r="Q114" i="3"/>
  <c r="N114" i="3"/>
  <c r="M114" i="3"/>
  <c r="J114" i="3"/>
  <c r="I114" i="3"/>
  <c r="F114" i="3"/>
  <c r="E114" i="3"/>
  <c r="BB113" i="3"/>
  <c r="BA113" i="3"/>
  <c r="AX113" i="3"/>
  <c r="AW113" i="3"/>
  <c r="AT113" i="3"/>
  <c r="AS113" i="3"/>
  <c r="AP113" i="3"/>
  <c r="AO113" i="3"/>
  <c r="AL113" i="3"/>
  <c r="AK113" i="3"/>
  <c r="AH113" i="3"/>
  <c r="AG113" i="3"/>
  <c r="AD113" i="3"/>
  <c r="AC113" i="3"/>
  <c r="Z113" i="3"/>
  <c r="Y113" i="3"/>
  <c r="V113" i="3"/>
  <c r="U113" i="3"/>
  <c r="R113" i="3"/>
  <c r="Q113" i="3"/>
  <c r="N113" i="3"/>
  <c r="M113" i="3"/>
  <c r="J113" i="3"/>
  <c r="I113" i="3"/>
  <c r="F113" i="3"/>
  <c r="E113" i="3"/>
  <c r="BB112" i="3"/>
  <c r="BA112" i="3"/>
  <c r="AX112" i="3"/>
  <c r="AW112" i="3"/>
  <c r="AT112" i="3"/>
  <c r="AS112" i="3"/>
  <c r="AP112" i="3"/>
  <c r="AO112" i="3"/>
  <c r="AL112" i="3"/>
  <c r="AK112" i="3"/>
  <c r="AH112" i="3"/>
  <c r="AG112" i="3"/>
  <c r="AD112" i="3"/>
  <c r="AC112" i="3"/>
  <c r="Z112" i="3"/>
  <c r="Y112" i="3"/>
  <c r="V112" i="3"/>
  <c r="U112" i="3"/>
  <c r="R112" i="3"/>
  <c r="Q112" i="3"/>
  <c r="N112" i="3"/>
  <c r="M112" i="3"/>
  <c r="J112" i="3"/>
  <c r="I112" i="3"/>
  <c r="F112" i="3"/>
  <c r="E112" i="3"/>
  <c r="BB111" i="3"/>
  <c r="BA111" i="3"/>
  <c r="AX111" i="3"/>
  <c r="AW111" i="3"/>
  <c r="AT111" i="3"/>
  <c r="AS111" i="3"/>
  <c r="AP111" i="3"/>
  <c r="AO111" i="3"/>
  <c r="AL111" i="3"/>
  <c r="AK111" i="3"/>
  <c r="AH111" i="3"/>
  <c r="AG111" i="3"/>
  <c r="AD111" i="3"/>
  <c r="AC111" i="3"/>
  <c r="Z111" i="3"/>
  <c r="Y111" i="3"/>
  <c r="V111" i="3"/>
  <c r="U111" i="3"/>
  <c r="R111" i="3"/>
  <c r="Q111" i="3"/>
  <c r="N111" i="3"/>
  <c r="M111" i="3"/>
  <c r="J111" i="3"/>
  <c r="I111" i="3"/>
  <c r="F111" i="3"/>
  <c r="E111" i="3"/>
  <c r="BB110" i="3"/>
  <c r="BA110" i="3"/>
  <c r="AX110" i="3"/>
  <c r="AW110" i="3"/>
  <c r="AT110" i="3"/>
  <c r="AS110" i="3"/>
  <c r="AP110" i="3"/>
  <c r="AO110" i="3"/>
  <c r="AL110" i="3"/>
  <c r="AK110" i="3"/>
  <c r="AH110" i="3"/>
  <c r="AG110" i="3"/>
  <c r="AD110" i="3"/>
  <c r="AC110" i="3"/>
  <c r="Z110" i="3"/>
  <c r="Y110" i="3"/>
  <c r="V110" i="3"/>
  <c r="U110" i="3"/>
  <c r="R110" i="3"/>
  <c r="Q110" i="3"/>
  <c r="N110" i="3"/>
  <c r="M110" i="3"/>
  <c r="J110" i="3"/>
  <c r="I110" i="3"/>
  <c r="F110" i="3"/>
  <c r="E110" i="3"/>
  <c r="BC109" i="3"/>
  <c r="AZ109" i="3"/>
  <c r="AY109" i="3"/>
  <c r="AV109" i="3"/>
  <c r="AU109" i="3"/>
  <c r="AR109" i="3"/>
  <c r="AQ109" i="3"/>
  <c r="AN109" i="3"/>
  <c r="AM109" i="3"/>
  <c r="AJ109" i="3"/>
  <c r="AI109" i="3"/>
  <c r="AF109" i="3"/>
  <c r="AE109" i="3"/>
  <c r="AB109" i="3"/>
  <c r="AA109" i="3"/>
  <c r="X109" i="3"/>
  <c r="W109" i="3"/>
  <c r="T109" i="3"/>
  <c r="S109" i="3"/>
  <c r="P109" i="3"/>
  <c r="O109" i="3"/>
  <c r="L109" i="3"/>
  <c r="K109" i="3"/>
  <c r="H109" i="3"/>
  <c r="G109" i="3"/>
  <c r="D109" i="3"/>
  <c r="C109" i="3"/>
  <c r="BB107" i="3"/>
  <c r="BA107" i="3"/>
  <c r="AX107" i="3"/>
  <c r="AW107" i="3"/>
  <c r="AT107" i="3"/>
  <c r="AS107" i="3"/>
  <c r="AP107" i="3"/>
  <c r="AO107" i="3"/>
  <c r="AL107" i="3"/>
  <c r="AK107" i="3"/>
  <c r="AH107" i="3"/>
  <c r="AG107" i="3"/>
  <c r="AD107" i="3"/>
  <c r="AC107" i="3"/>
  <c r="Z107" i="3"/>
  <c r="Y107" i="3"/>
  <c r="V107" i="3"/>
  <c r="U107" i="3"/>
  <c r="R107" i="3"/>
  <c r="Q107" i="3"/>
  <c r="N107" i="3"/>
  <c r="M107" i="3"/>
  <c r="J107" i="3"/>
  <c r="I107" i="3"/>
  <c r="F107" i="3"/>
  <c r="E107" i="3"/>
  <c r="BC106" i="3"/>
  <c r="AZ106" i="3"/>
  <c r="AY106" i="3"/>
  <c r="AV106" i="3"/>
  <c r="AU106" i="3"/>
  <c r="AR106" i="3"/>
  <c r="AQ106" i="3"/>
  <c r="AN106" i="3"/>
  <c r="AM106" i="3"/>
  <c r="AJ106" i="3"/>
  <c r="AI106" i="3"/>
  <c r="AF106" i="3"/>
  <c r="AE106" i="3"/>
  <c r="AB106" i="3"/>
  <c r="AA106" i="3"/>
  <c r="X106" i="3"/>
  <c r="W106" i="3"/>
  <c r="T106" i="3"/>
  <c r="S106" i="3"/>
  <c r="P106" i="3"/>
  <c r="O106" i="3"/>
  <c r="L106" i="3"/>
  <c r="K106" i="3"/>
  <c r="H106" i="3"/>
  <c r="G106" i="3"/>
  <c r="D106" i="3"/>
  <c r="C106" i="3"/>
  <c r="BB104" i="3"/>
  <c r="BA104" i="3"/>
  <c r="AX104" i="3"/>
  <c r="AW104" i="3"/>
  <c r="AT104" i="3"/>
  <c r="AS104" i="3"/>
  <c r="AP104" i="3"/>
  <c r="AO104" i="3"/>
  <c r="AL104" i="3"/>
  <c r="AK104" i="3"/>
  <c r="AH104" i="3"/>
  <c r="AG104" i="3"/>
  <c r="AD104" i="3"/>
  <c r="AC104" i="3"/>
  <c r="Z104" i="3"/>
  <c r="Y104" i="3"/>
  <c r="V104" i="3"/>
  <c r="U104" i="3"/>
  <c r="R104" i="3"/>
  <c r="Q104" i="3"/>
  <c r="N104" i="3"/>
  <c r="M104" i="3"/>
  <c r="J104" i="3"/>
  <c r="I104" i="3"/>
  <c r="F104" i="3"/>
  <c r="E104" i="3"/>
  <c r="BB103" i="3"/>
  <c r="BA103" i="3"/>
  <c r="AX103" i="3"/>
  <c r="AW103" i="3"/>
  <c r="AT103" i="3"/>
  <c r="AS103" i="3"/>
  <c r="AP103" i="3"/>
  <c r="AO103" i="3"/>
  <c r="AL103" i="3"/>
  <c r="AK103" i="3"/>
  <c r="AH103" i="3"/>
  <c r="AG103" i="3"/>
  <c r="AD103" i="3"/>
  <c r="AC103" i="3"/>
  <c r="Z103" i="3"/>
  <c r="Y103" i="3"/>
  <c r="V103" i="3"/>
  <c r="U103" i="3"/>
  <c r="R103" i="3"/>
  <c r="Q103" i="3"/>
  <c r="N103" i="3"/>
  <c r="M103" i="3"/>
  <c r="J103" i="3"/>
  <c r="I103" i="3"/>
  <c r="F103" i="3"/>
  <c r="E103" i="3"/>
  <c r="BB102" i="3"/>
  <c r="BA102" i="3"/>
  <c r="AX102" i="3"/>
  <c r="AW102" i="3"/>
  <c r="AT102" i="3"/>
  <c r="AS102" i="3"/>
  <c r="AP102" i="3"/>
  <c r="AO102" i="3"/>
  <c r="AL102" i="3"/>
  <c r="AK102" i="3"/>
  <c r="AH102" i="3"/>
  <c r="AG102" i="3"/>
  <c r="AD102" i="3"/>
  <c r="AC102" i="3"/>
  <c r="Z102" i="3"/>
  <c r="Y102" i="3"/>
  <c r="V102" i="3"/>
  <c r="U102" i="3"/>
  <c r="R102" i="3"/>
  <c r="Q102" i="3"/>
  <c r="N102" i="3"/>
  <c r="M102" i="3"/>
  <c r="J102" i="3"/>
  <c r="I102" i="3"/>
  <c r="F102" i="3"/>
  <c r="E102" i="3"/>
  <c r="BC101" i="3"/>
  <c r="AZ101" i="3"/>
  <c r="AY101" i="3"/>
  <c r="AV101" i="3"/>
  <c r="AU101" i="3"/>
  <c r="AR101" i="3"/>
  <c r="AQ101" i="3"/>
  <c r="AN101" i="3"/>
  <c r="AM101" i="3"/>
  <c r="AJ101" i="3"/>
  <c r="AI101" i="3"/>
  <c r="AF101" i="3"/>
  <c r="AE101" i="3"/>
  <c r="AB101" i="3"/>
  <c r="AA101" i="3"/>
  <c r="X101" i="3"/>
  <c r="W101" i="3"/>
  <c r="T101" i="3"/>
  <c r="S101" i="3"/>
  <c r="P101" i="3"/>
  <c r="O101" i="3"/>
  <c r="L101" i="3"/>
  <c r="K101" i="3"/>
  <c r="H101" i="3"/>
  <c r="G101" i="3"/>
  <c r="D101" i="3"/>
  <c r="C101" i="3"/>
  <c r="BB97" i="3"/>
  <c r="BA97" i="3"/>
  <c r="AX97" i="3"/>
  <c r="AW97" i="3"/>
  <c r="AT97" i="3"/>
  <c r="AS97" i="3"/>
  <c r="AP97" i="3"/>
  <c r="AO97" i="3"/>
  <c r="AL97" i="3"/>
  <c r="AK97" i="3"/>
  <c r="AH97" i="3"/>
  <c r="AG97" i="3"/>
  <c r="AD97" i="3"/>
  <c r="AC97" i="3"/>
  <c r="Z97" i="3"/>
  <c r="Y97" i="3"/>
  <c r="V97" i="3"/>
  <c r="U97" i="3"/>
  <c r="R97" i="3"/>
  <c r="Q97" i="3"/>
  <c r="N97" i="3"/>
  <c r="M97" i="3"/>
  <c r="J97" i="3"/>
  <c r="I97" i="3"/>
  <c r="F97" i="3"/>
  <c r="E97" i="3"/>
  <c r="BC96" i="3"/>
  <c r="AZ96" i="3"/>
  <c r="AY96" i="3"/>
  <c r="AV96" i="3"/>
  <c r="AU96" i="3"/>
  <c r="AR96" i="3"/>
  <c r="AQ96" i="3"/>
  <c r="AN96" i="3"/>
  <c r="AM96" i="3"/>
  <c r="AJ96" i="3"/>
  <c r="AI96" i="3"/>
  <c r="AF96" i="3"/>
  <c r="AE96" i="3"/>
  <c r="AB96" i="3"/>
  <c r="AA96" i="3"/>
  <c r="X96" i="3"/>
  <c r="W96" i="3"/>
  <c r="T96" i="3"/>
  <c r="S96" i="3"/>
  <c r="P96" i="3"/>
  <c r="O96" i="3"/>
  <c r="L96" i="3"/>
  <c r="K96" i="3"/>
  <c r="H96" i="3"/>
  <c r="G96" i="3"/>
  <c r="D96" i="3"/>
  <c r="C96" i="3"/>
  <c r="BB94" i="3"/>
  <c r="BA94" i="3"/>
  <c r="AX94" i="3"/>
  <c r="AW94" i="3"/>
  <c r="AT94" i="3"/>
  <c r="AS94" i="3"/>
  <c r="AP94" i="3"/>
  <c r="AO94" i="3"/>
  <c r="AL94" i="3"/>
  <c r="AK94" i="3"/>
  <c r="AH94" i="3"/>
  <c r="AG94" i="3"/>
  <c r="AD94" i="3"/>
  <c r="AC94" i="3"/>
  <c r="Z94" i="3"/>
  <c r="Y94" i="3"/>
  <c r="V94" i="3"/>
  <c r="U94" i="3"/>
  <c r="R94" i="3"/>
  <c r="Q94" i="3"/>
  <c r="N94" i="3"/>
  <c r="M94" i="3"/>
  <c r="J94" i="3"/>
  <c r="I94" i="3"/>
  <c r="F94" i="3"/>
  <c r="E94" i="3"/>
  <c r="BB93" i="3"/>
  <c r="BA93" i="3"/>
  <c r="AX93" i="3"/>
  <c r="AW93" i="3"/>
  <c r="AT93" i="3"/>
  <c r="AS93" i="3"/>
  <c r="AP93" i="3"/>
  <c r="AO93" i="3"/>
  <c r="AL93" i="3"/>
  <c r="AK93" i="3"/>
  <c r="AH93" i="3"/>
  <c r="AG93" i="3"/>
  <c r="AD93" i="3"/>
  <c r="AC93" i="3"/>
  <c r="Z93" i="3"/>
  <c r="Y93" i="3"/>
  <c r="V93" i="3"/>
  <c r="U93" i="3"/>
  <c r="R93" i="3"/>
  <c r="Q93" i="3"/>
  <c r="N93" i="3"/>
  <c r="M93" i="3"/>
  <c r="J93" i="3"/>
  <c r="I93" i="3"/>
  <c r="F93" i="3"/>
  <c r="E93" i="3"/>
  <c r="BB92" i="3"/>
  <c r="BA92" i="3"/>
  <c r="AX92" i="3"/>
  <c r="AW92" i="3"/>
  <c r="AT92" i="3"/>
  <c r="AS92" i="3"/>
  <c r="AP92" i="3"/>
  <c r="AO92" i="3"/>
  <c r="AL92" i="3"/>
  <c r="AK92" i="3"/>
  <c r="AH92" i="3"/>
  <c r="AG92" i="3"/>
  <c r="AD92" i="3"/>
  <c r="AC92" i="3"/>
  <c r="Z92" i="3"/>
  <c r="Y92" i="3"/>
  <c r="V92" i="3"/>
  <c r="U92" i="3"/>
  <c r="R92" i="3"/>
  <c r="Q92" i="3"/>
  <c r="N92" i="3"/>
  <c r="M92" i="3"/>
  <c r="J92" i="3"/>
  <c r="I92" i="3"/>
  <c r="F92" i="3"/>
  <c r="E92" i="3"/>
  <c r="BB91" i="3"/>
  <c r="BA91" i="3"/>
  <c r="AX91" i="3"/>
  <c r="AW91" i="3"/>
  <c r="AT91" i="3"/>
  <c r="AS91" i="3"/>
  <c r="AP91" i="3"/>
  <c r="AO91" i="3"/>
  <c r="AL91" i="3"/>
  <c r="AK91" i="3"/>
  <c r="AH91" i="3"/>
  <c r="AG91" i="3"/>
  <c r="AD91" i="3"/>
  <c r="AC91" i="3"/>
  <c r="Z91" i="3"/>
  <c r="Y91" i="3"/>
  <c r="V91" i="3"/>
  <c r="U91" i="3"/>
  <c r="R91" i="3"/>
  <c r="Q91" i="3"/>
  <c r="N91" i="3"/>
  <c r="M91" i="3"/>
  <c r="J91" i="3"/>
  <c r="I91" i="3"/>
  <c r="F91" i="3"/>
  <c r="E91" i="3"/>
  <c r="BB90" i="3"/>
  <c r="BA90" i="3"/>
  <c r="AX90" i="3"/>
  <c r="AW90" i="3"/>
  <c r="AT90" i="3"/>
  <c r="AS90" i="3"/>
  <c r="AP90" i="3"/>
  <c r="AO90" i="3"/>
  <c r="AL90" i="3"/>
  <c r="AK90" i="3"/>
  <c r="AH90" i="3"/>
  <c r="AG90" i="3"/>
  <c r="AD90" i="3"/>
  <c r="AC90" i="3"/>
  <c r="Z90" i="3"/>
  <c r="Y90" i="3"/>
  <c r="V90" i="3"/>
  <c r="U90" i="3"/>
  <c r="R90" i="3"/>
  <c r="Q90" i="3"/>
  <c r="N90" i="3"/>
  <c r="M90" i="3"/>
  <c r="J90" i="3"/>
  <c r="I90" i="3"/>
  <c r="F90" i="3"/>
  <c r="E90" i="3"/>
  <c r="BB89" i="3"/>
  <c r="BA89" i="3"/>
  <c r="AX89" i="3"/>
  <c r="AW89" i="3"/>
  <c r="AT89" i="3"/>
  <c r="AS89" i="3"/>
  <c r="AP89" i="3"/>
  <c r="AO89" i="3"/>
  <c r="AL89" i="3"/>
  <c r="AK89" i="3"/>
  <c r="AH89" i="3"/>
  <c r="AG89" i="3"/>
  <c r="AD89" i="3"/>
  <c r="AC89" i="3"/>
  <c r="Z89" i="3"/>
  <c r="Y89" i="3"/>
  <c r="V89" i="3"/>
  <c r="U89" i="3"/>
  <c r="Q89" i="3"/>
  <c r="N89" i="3"/>
  <c r="M89" i="3"/>
  <c r="I89" i="3"/>
  <c r="E89" i="3"/>
  <c r="BB88" i="3"/>
  <c r="BA88" i="3"/>
  <c r="AX88" i="3"/>
  <c r="AW88" i="3"/>
  <c r="AT88" i="3"/>
  <c r="AS88" i="3"/>
  <c r="AP88" i="3"/>
  <c r="AO88" i="3"/>
  <c r="AK88" i="3"/>
  <c r="AH88" i="3"/>
  <c r="AG88" i="3"/>
  <c r="AC88" i="3"/>
  <c r="Z88" i="3"/>
  <c r="Y88" i="3"/>
  <c r="U88" i="3"/>
  <c r="Q88" i="3"/>
  <c r="N88" i="3"/>
  <c r="M88" i="3"/>
  <c r="I88" i="3"/>
  <c r="E88" i="3"/>
  <c r="BB87" i="3"/>
  <c r="BA87" i="3"/>
  <c r="AX87" i="3"/>
  <c r="AW87" i="3"/>
  <c r="AT87" i="3"/>
  <c r="AS87" i="3"/>
  <c r="AP87" i="3"/>
  <c r="AO87" i="3"/>
  <c r="AL87" i="3"/>
  <c r="AK87" i="3"/>
  <c r="AH87" i="3"/>
  <c r="AG87" i="3"/>
  <c r="AD87" i="3"/>
  <c r="AC87" i="3"/>
  <c r="Z87" i="3"/>
  <c r="Y87" i="3"/>
  <c r="V87" i="3"/>
  <c r="U87" i="3"/>
  <c r="R87" i="3"/>
  <c r="Q87" i="3"/>
  <c r="N87" i="3"/>
  <c r="M87" i="3"/>
  <c r="J87" i="3"/>
  <c r="I87" i="3"/>
  <c r="F87" i="3"/>
  <c r="E87" i="3"/>
  <c r="BC86" i="3"/>
  <c r="AZ86" i="3"/>
  <c r="AY86" i="3"/>
  <c r="AV86" i="3"/>
  <c r="AU86" i="3"/>
  <c r="AR86" i="3"/>
  <c r="AQ86" i="3"/>
  <c r="AN86" i="3"/>
  <c r="AM86" i="3"/>
  <c r="AJ86" i="3"/>
  <c r="AI86" i="3"/>
  <c r="AF86" i="3"/>
  <c r="AE86" i="3"/>
  <c r="AB86" i="3"/>
  <c r="AA86" i="3"/>
  <c r="X86" i="3"/>
  <c r="W86" i="3"/>
  <c r="T86" i="3"/>
  <c r="S86" i="3"/>
  <c r="P86" i="3"/>
  <c r="O86" i="3"/>
  <c r="L86" i="3"/>
  <c r="K86" i="3"/>
  <c r="H86" i="3"/>
  <c r="G86" i="3"/>
  <c r="D86" i="3"/>
  <c r="C86" i="3"/>
  <c r="BB84" i="3"/>
  <c r="BA84" i="3"/>
  <c r="AX84" i="3"/>
  <c r="AW84" i="3"/>
  <c r="AT84" i="3"/>
  <c r="AS84" i="3"/>
  <c r="AP84" i="3"/>
  <c r="AO84" i="3"/>
  <c r="AL84" i="3"/>
  <c r="AK84" i="3"/>
  <c r="AH84" i="3"/>
  <c r="AG84" i="3"/>
  <c r="AD84" i="3"/>
  <c r="AC84" i="3"/>
  <c r="Z84" i="3"/>
  <c r="Y84" i="3"/>
  <c r="V84" i="3"/>
  <c r="U84" i="3"/>
  <c r="R84" i="3"/>
  <c r="Q84" i="3"/>
  <c r="N84" i="3"/>
  <c r="M84" i="3"/>
  <c r="J84" i="3"/>
  <c r="I84" i="3"/>
  <c r="F84" i="3"/>
  <c r="E84" i="3"/>
  <c r="BB83" i="3"/>
  <c r="BA83" i="3"/>
  <c r="AX83" i="3"/>
  <c r="AW83" i="3"/>
  <c r="AT83" i="3"/>
  <c r="AS83" i="3"/>
  <c r="AP83" i="3"/>
  <c r="AO83" i="3"/>
  <c r="AL83" i="3"/>
  <c r="AK83" i="3"/>
  <c r="AH83" i="3"/>
  <c r="AG83" i="3"/>
  <c r="AD83" i="3"/>
  <c r="AC83" i="3"/>
  <c r="Z83" i="3"/>
  <c r="Y83" i="3"/>
  <c r="V83" i="3"/>
  <c r="U83" i="3"/>
  <c r="R83" i="3"/>
  <c r="Q83" i="3"/>
  <c r="N83" i="3"/>
  <c r="M83" i="3"/>
  <c r="J83" i="3"/>
  <c r="I83" i="3"/>
  <c r="F83" i="3"/>
  <c r="E83" i="3"/>
  <c r="BC82" i="3"/>
  <c r="AZ82" i="3"/>
  <c r="AY82" i="3"/>
  <c r="AV82" i="3"/>
  <c r="AU82" i="3"/>
  <c r="AR82" i="3"/>
  <c r="AQ82" i="3"/>
  <c r="AN82" i="3"/>
  <c r="AM82" i="3"/>
  <c r="AJ82" i="3"/>
  <c r="AI82" i="3"/>
  <c r="AF82" i="3"/>
  <c r="AE82" i="3"/>
  <c r="AB82" i="3"/>
  <c r="AA82" i="3"/>
  <c r="X82" i="3"/>
  <c r="W82" i="3"/>
  <c r="T82" i="3"/>
  <c r="S82" i="3"/>
  <c r="P82" i="3"/>
  <c r="O82" i="3"/>
  <c r="L82" i="3"/>
  <c r="K82" i="3"/>
  <c r="H82" i="3"/>
  <c r="G82" i="3"/>
  <c r="D82" i="3"/>
  <c r="C82" i="3"/>
  <c r="BB80" i="3"/>
  <c r="BA80" i="3"/>
  <c r="AX80" i="3"/>
  <c r="AW80" i="3"/>
  <c r="AT80" i="3"/>
  <c r="AS80" i="3"/>
  <c r="AP80" i="3"/>
  <c r="AO80" i="3"/>
  <c r="AL80" i="3"/>
  <c r="AK80" i="3"/>
  <c r="AH80" i="3"/>
  <c r="AG80" i="3"/>
  <c r="AD80" i="3"/>
  <c r="AC80" i="3"/>
  <c r="Z80" i="3"/>
  <c r="Y80" i="3"/>
  <c r="V80" i="3"/>
  <c r="U80" i="3"/>
  <c r="R80" i="3"/>
  <c r="Q80" i="3"/>
  <c r="N80" i="3"/>
  <c r="M80" i="3"/>
  <c r="J80" i="3"/>
  <c r="I80" i="3"/>
  <c r="F80" i="3"/>
  <c r="E80" i="3"/>
  <c r="BC79" i="3"/>
  <c r="AZ79" i="3"/>
  <c r="AY79" i="3"/>
  <c r="AV79" i="3"/>
  <c r="AU79" i="3"/>
  <c r="AR79" i="3"/>
  <c r="AQ79" i="3"/>
  <c r="AN79" i="3"/>
  <c r="AM79" i="3"/>
  <c r="AJ79" i="3"/>
  <c r="AI79" i="3"/>
  <c r="AF79" i="3"/>
  <c r="AE79" i="3"/>
  <c r="AB79" i="3"/>
  <c r="AA79" i="3"/>
  <c r="X79" i="3"/>
  <c r="W79" i="3"/>
  <c r="T79" i="3"/>
  <c r="S79" i="3"/>
  <c r="P79" i="3"/>
  <c r="O79" i="3"/>
  <c r="L79" i="3"/>
  <c r="K79" i="3"/>
  <c r="H79" i="3"/>
  <c r="G79" i="3"/>
  <c r="D79" i="3"/>
  <c r="C79" i="3"/>
  <c r="BB77" i="3"/>
  <c r="BA77" i="3"/>
  <c r="AX77" i="3"/>
  <c r="AW77" i="3"/>
  <c r="AS77" i="3"/>
  <c r="AP77" i="3"/>
  <c r="AO77" i="3"/>
  <c r="AL77" i="3"/>
  <c r="AK77" i="3"/>
  <c r="AH77" i="3"/>
  <c r="AG77" i="3"/>
  <c r="AD77" i="3"/>
  <c r="AC77" i="3"/>
  <c r="Z77" i="3"/>
  <c r="Y77" i="3"/>
  <c r="V77" i="3"/>
  <c r="U77" i="3"/>
  <c r="R77" i="3"/>
  <c r="Q77" i="3"/>
  <c r="N77" i="3"/>
  <c r="M77" i="3"/>
  <c r="J77" i="3"/>
  <c r="I77" i="3"/>
  <c r="F77" i="3"/>
  <c r="E77" i="3"/>
  <c r="BB76" i="3"/>
  <c r="BA76" i="3"/>
  <c r="AX76" i="3"/>
  <c r="AW76" i="3"/>
  <c r="AS76" i="3"/>
  <c r="AP76" i="3"/>
  <c r="AO76" i="3"/>
  <c r="AL76" i="3"/>
  <c r="AK76" i="3"/>
  <c r="AH76" i="3"/>
  <c r="AG76" i="3"/>
  <c r="AD76" i="3"/>
  <c r="AC76" i="3"/>
  <c r="Z76" i="3"/>
  <c r="Y76" i="3"/>
  <c r="V76" i="3"/>
  <c r="U76" i="3"/>
  <c r="R76" i="3"/>
  <c r="Q76" i="3"/>
  <c r="N76" i="3"/>
  <c r="M76" i="3"/>
  <c r="J76" i="3"/>
  <c r="I76" i="3"/>
  <c r="F76" i="3"/>
  <c r="E76" i="3"/>
  <c r="BB75" i="3"/>
  <c r="BA75" i="3"/>
  <c r="AX75" i="3"/>
  <c r="AW75" i="3"/>
  <c r="AT75" i="3"/>
  <c r="AS75" i="3"/>
  <c r="AP75" i="3"/>
  <c r="AO75" i="3"/>
  <c r="AL75" i="3"/>
  <c r="AK75" i="3"/>
  <c r="AH75" i="3"/>
  <c r="AG75" i="3"/>
  <c r="AD75" i="3"/>
  <c r="AC75" i="3"/>
  <c r="Z75" i="3"/>
  <c r="Y75" i="3"/>
  <c r="V75" i="3"/>
  <c r="U75" i="3"/>
  <c r="R75" i="3"/>
  <c r="Q75" i="3"/>
  <c r="N75" i="3"/>
  <c r="M75" i="3"/>
  <c r="J75" i="3"/>
  <c r="I75" i="3"/>
  <c r="F75" i="3"/>
  <c r="E75" i="3"/>
  <c r="BB74" i="3"/>
  <c r="BA74" i="3"/>
  <c r="AX74" i="3"/>
  <c r="AW74" i="3"/>
  <c r="AT74" i="3"/>
  <c r="AS74" i="3"/>
  <c r="AP74" i="3"/>
  <c r="AO74" i="3"/>
  <c r="AL74" i="3"/>
  <c r="AK74" i="3"/>
  <c r="AH74" i="3"/>
  <c r="AG74" i="3"/>
  <c r="AD74" i="3"/>
  <c r="AC74" i="3"/>
  <c r="Z74" i="3"/>
  <c r="Y74" i="3"/>
  <c r="V74" i="3"/>
  <c r="U74" i="3"/>
  <c r="R74" i="3"/>
  <c r="Q74" i="3"/>
  <c r="N74" i="3"/>
  <c r="M74" i="3"/>
  <c r="J74" i="3"/>
  <c r="I74" i="3"/>
  <c r="F74" i="3"/>
  <c r="E74" i="3"/>
  <c r="BC73" i="3"/>
  <c r="AZ73" i="3"/>
  <c r="AY73" i="3"/>
  <c r="AV73" i="3"/>
  <c r="AU73" i="3"/>
  <c r="AR73" i="3"/>
  <c r="AQ73" i="3"/>
  <c r="AN73" i="3"/>
  <c r="AM73" i="3"/>
  <c r="AJ73" i="3"/>
  <c r="AI73" i="3"/>
  <c r="AF73" i="3"/>
  <c r="AE73" i="3"/>
  <c r="AB73" i="3"/>
  <c r="AA73" i="3"/>
  <c r="X73" i="3"/>
  <c r="W73" i="3"/>
  <c r="T73" i="3"/>
  <c r="S73" i="3"/>
  <c r="P73" i="3"/>
  <c r="O73" i="3"/>
  <c r="L73" i="3"/>
  <c r="K73" i="3"/>
  <c r="H73" i="3"/>
  <c r="G73" i="3"/>
  <c r="D73" i="3"/>
  <c r="C73" i="3"/>
  <c r="BB71" i="3"/>
  <c r="BA71" i="3"/>
  <c r="AX71" i="3"/>
  <c r="AW71" i="3"/>
  <c r="AT71" i="3"/>
  <c r="AS71" i="3"/>
  <c r="AP71" i="3"/>
  <c r="AO71" i="3"/>
  <c r="AL71" i="3"/>
  <c r="AK71" i="3"/>
  <c r="AH71" i="3"/>
  <c r="AG71" i="3"/>
  <c r="AD71" i="3"/>
  <c r="AC71" i="3"/>
  <c r="Z71" i="3"/>
  <c r="Y71" i="3"/>
  <c r="V71" i="3"/>
  <c r="U71" i="3"/>
  <c r="R71" i="3"/>
  <c r="Q71" i="3"/>
  <c r="N71" i="3"/>
  <c r="M71" i="3"/>
  <c r="J71" i="3"/>
  <c r="I71" i="3"/>
  <c r="F71" i="3"/>
  <c r="E71" i="3"/>
  <c r="BB70" i="3"/>
  <c r="BA70" i="3"/>
  <c r="AX70" i="3"/>
  <c r="AW70" i="3"/>
  <c r="AT70" i="3"/>
  <c r="AS70" i="3"/>
  <c r="AP70" i="3"/>
  <c r="AO70" i="3"/>
  <c r="AL70" i="3"/>
  <c r="AK70" i="3"/>
  <c r="AH70" i="3"/>
  <c r="AG70" i="3"/>
  <c r="AD70" i="3"/>
  <c r="AC70" i="3"/>
  <c r="Z70" i="3"/>
  <c r="Y70" i="3"/>
  <c r="V70" i="3"/>
  <c r="U70" i="3"/>
  <c r="R70" i="3"/>
  <c r="Q70" i="3"/>
  <c r="N70" i="3"/>
  <c r="M70" i="3"/>
  <c r="J70" i="3"/>
  <c r="I70" i="3"/>
  <c r="F70" i="3"/>
  <c r="E70" i="3"/>
  <c r="BA69" i="3"/>
  <c r="AW69" i="3"/>
  <c r="AT69" i="3"/>
  <c r="AS69" i="3"/>
  <c r="AP69" i="3"/>
  <c r="AO69" i="3"/>
  <c r="AL69" i="3"/>
  <c r="AK69" i="3"/>
  <c r="AH69" i="3"/>
  <c r="AG69" i="3"/>
  <c r="AD69" i="3"/>
  <c r="AC69" i="3"/>
  <c r="Z69" i="3"/>
  <c r="Y69" i="3"/>
  <c r="U69" i="3"/>
  <c r="Q69" i="3"/>
  <c r="M69" i="3"/>
  <c r="I69" i="3"/>
  <c r="E69" i="3"/>
  <c r="BB68" i="3"/>
  <c r="BA68" i="3"/>
  <c r="AX68" i="3"/>
  <c r="AW68" i="3"/>
  <c r="AT68" i="3"/>
  <c r="AS68" i="3"/>
  <c r="AP68" i="3"/>
  <c r="AO68" i="3"/>
  <c r="AL68" i="3"/>
  <c r="AK68" i="3"/>
  <c r="AH68" i="3"/>
  <c r="AG68" i="3"/>
  <c r="AD68" i="3"/>
  <c r="AC68" i="3"/>
  <c r="Z68" i="3"/>
  <c r="Y68" i="3"/>
  <c r="V68" i="3"/>
  <c r="U68" i="3"/>
  <c r="R68" i="3"/>
  <c r="Q68" i="3"/>
  <c r="N68" i="3"/>
  <c r="M68" i="3"/>
  <c r="J68" i="3"/>
  <c r="I68" i="3"/>
  <c r="F68" i="3"/>
  <c r="E68" i="3"/>
  <c r="BB67" i="3"/>
  <c r="BA67" i="3"/>
  <c r="AX67" i="3"/>
  <c r="AW67" i="3"/>
  <c r="AT67" i="3"/>
  <c r="AS67" i="3"/>
  <c r="AP67" i="3"/>
  <c r="AO67" i="3"/>
  <c r="AL67" i="3"/>
  <c r="AK67" i="3"/>
  <c r="AH67" i="3"/>
  <c r="AG67" i="3"/>
  <c r="AD67" i="3"/>
  <c r="AC67" i="3"/>
  <c r="Z67" i="3"/>
  <c r="Y67" i="3"/>
  <c r="V67" i="3"/>
  <c r="U67" i="3"/>
  <c r="R67" i="3"/>
  <c r="Q67" i="3"/>
  <c r="N67" i="3"/>
  <c r="M67" i="3"/>
  <c r="J67" i="3"/>
  <c r="I67" i="3"/>
  <c r="F67" i="3"/>
  <c r="E67" i="3"/>
  <c r="BB66" i="3"/>
  <c r="BA66" i="3"/>
  <c r="AX66" i="3"/>
  <c r="AW66" i="3"/>
  <c r="AT66" i="3"/>
  <c r="AS66" i="3"/>
  <c r="AP66" i="3"/>
  <c r="AO66" i="3"/>
  <c r="AL66" i="3"/>
  <c r="AK66" i="3"/>
  <c r="AH66" i="3"/>
  <c r="AG66" i="3"/>
  <c r="AD66" i="3"/>
  <c r="AC66" i="3"/>
  <c r="Z66" i="3"/>
  <c r="Y66" i="3"/>
  <c r="V66" i="3"/>
  <c r="U66" i="3"/>
  <c r="R66" i="3"/>
  <c r="Q66" i="3"/>
  <c r="N66" i="3"/>
  <c r="M66" i="3"/>
  <c r="J66" i="3"/>
  <c r="I66" i="3"/>
  <c r="F66" i="3"/>
  <c r="E66" i="3"/>
  <c r="BA65" i="3"/>
  <c r="AW65" i="3"/>
  <c r="AS65" i="3"/>
  <c r="AO65" i="3"/>
  <c r="AK65" i="3"/>
  <c r="AG65" i="3"/>
  <c r="AC65" i="3"/>
  <c r="Y65" i="3"/>
  <c r="U65" i="3"/>
  <c r="Q65" i="3"/>
  <c r="M65" i="3"/>
  <c r="J65" i="3"/>
  <c r="I65" i="3"/>
  <c r="F65" i="3"/>
  <c r="E65" i="3"/>
  <c r="BC64" i="3"/>
  <c r="AZ64" i="3"/>
  <c r="AY64" i="3"/>
  <c r="AV64" i="3"/>
  <c r="AU64" i="3"/>
  <c r="AR64" i="3"/>
  <c r="AQ64" i="3"/>
  <c r="AN64" i="3"/>
  <c r="AM64" i="3"/>
  <c r="AJ64" i="3"/>
  <c r="AI64" i="3"/>
  <c r="AF64" i="3"/>
  <c r="AE64" i="3"/>
  <c r="AB64" i="3"/>
  <c r="AA64" i="3"/>
  <c r="X64" i="3"/>
  <c r="W64" i="3"/>
  <c r="T64" i="3"/>
  <c r="S64" i="3"/>
  <c r="P64" i="3"/>
  <c r="O64" i="3"/>
  <c r="L64" i="3"/>
  <c r="K64" i="3"/>
  <c r="H64" i="3"/>
  <c r="G64" i="3"/>
  <c r="D64" i="3"/>
  <c r="C64" i="3"/>
  <c r="BB62" i="3"/>
  <c r="BA62" i="3"/>
  <c r="AX62" i="3"/>
  <c r="AW62" i="3"/>
  <c r="AT62" i="3"/>
  <c r="AS62" i="3"/>
  <c r="AP62" i="3"/>
  <c r="AO62" i="3"/>
  <c r="AL62" i="3"/>
  <c r="AK62" i="3"/>
  <c r="AH62" i="3"/>
  <c r="AG62" i="3"/>
  <c r="AD62" i="3"/>
  <c r="AC62" i="3"/>
  <c r="Z62" i="3"/>
  <c r="Y62" i="3"/>
  <c r="V62" i="3"/>
  <c r="U62" i="3"/>
  <c r="R62" i="3"/>
  <c r="Q62" i="3"/>
  <c r="N62" i="3"/>
  <c r="M62" i="3"/>
  <c r="J62" i="3"/>
  <c r="I62" i="3"/>
  <c r="F62" i="3"/>
  <c r="E62" i="3"/>
  <c r="BB61" i="3"/>
  <c r="BA61" i="3"/>
  <c r="AX61" i="3"/>
  <c r="AW61" i="3"/>
  <c r="AT61" i="3"/>
  <c r="AS61" i="3"/>
  <c r="AP61" i="3"/>
  <c r="AO61" i="3"/>
  <c r="AL61" i="3"/>
  <c r="AK61" i="3"/>
  <c r="AH61" i="3"/>
  <c r="AG61" i="3"/>
  <c r="AD61" i="3"/>
  <c r="AC61" i="3"/>
  <c r="Z61" i="3"/>
  <c r="Y61" i="3"/>
  <c r="V61" i="3"/>
  <c r="U61" i="3"/>
  <c r="R61" i="3"/>
  <c r="Q61" i="3"/>
  <c r="N61" i="3"/>
  <c r="M61" i="3"/>
  <c r="J61" i="3"/>
  <c r="I61" i="3"/>
  <c r="F61" i="3"/>
  <c r="E61" i="3"/>
  <c r="BB60" i="3"/>
  <c r="BA60" i="3"/>
  <c r="AX60" i="3"/>
  <c r="AW60" i="3"/>
  <c r="AT60" i="3"/>
  <c r="AS60" i="3"/>
  <c r="AP60" i="3"/>
  <c r="AO60" i="3"/>
  <c r="AL60" i="3"/>
  <c r="AK60" i="3"/>
  <c r="AH60" i="3"/>
  <c r="AG60" i="3"/>
  <c r="AD60" i="3"/>
  <c r="AC60" i="3"/>
  <c r="Z60" i="3"/>
  <c r="Y60" i="3"/>
  <c r="V60" i="3"/>
  <c r="U60" i="3"/>
  <c r="R60" i="3"/>
  <c r="Q60" i="3"/>
  <c r="N60" i="3"/>
  <c r="M60" i="3"/>
  <c r="J60" i="3"/>
  <c r="I60" i="3"/>
  <c r="F60" i="3"/>
  <c r="E60" i="3"/>
  <c r="BB59" i="3"/>
  <c r="BA59" i="3"/>
  <c r="AX59" i="3"/>
  <c r="AW59" i="3"/>
  <c r="AT59" i="3"/>
  <c r="AS59" i="3"/>
  <c r="AP59" i="3"/>
  <c r="AO59" i="3"/>
  <c r="AL59" i="3"/>
  <c r="AK59" i="3"/>
  <c r="AH59" i="3"/>
  <c r="AG59" i="3"/>
  <c r="AD59" i="3"/>
  <c r="AC59" i="3"/>
  <c r="Z59" i="3"/>
  <c r="Y59" i="3"/>
  <c r="V59" i="3"/>
  <c r="U59" i="3"/>
  <c r="R59" i="3"/>
  <c r="Q59" i="3"/>
  <c r="N59" i="3"/>
  <c r="M59" i="3"/>
  <c r="J59" i="3"/>
  <c r="I59" i="3"/>
  <c r="F59" i="3"/>
  <c r="E59" i="3"/>
  <c r="BB58" i="3"/>
  <c r="BA58" i="3"/>
  <c r="AX58" i="3"/>
  <c r="AW58" i="3"/>
  <c r="AT58" i="3"/>
  <c r="AS58" i="3"/>
  <c r="AP58" i="3"/>
  <c r="AO58" i="3"/>
  <c r="AL58" i="3"/>
  <c r="AK58" i="3"/>
  <c r="AH58" i="3"/>
  <c r="AG58" i="3"/>
  <c r="AD58" i="3"/>
  <c r="AC58" i="3"/>
  <c r="Z58" i="3"/>
  <c r="Y58" i="3"/>
  <c r="V58" i="3"/>
  <c r="U58" i="3"/>
  <c r="Q58" i="3"/>
  <c r="N58" i="3"/>
  <c r="M58" i="3"/>
  <c r="J58" i="3"/>
  <c r="I58" i="3"/>
  <c r="F58" i="3"/>
  <c r="E58" i="3"/>
  <c r="BB57" i="3"/>
  <c r="BA57" i="3"/>
  <c r="AX57" i="3"/>
  <c r="AW57" i="3"/>
  <c r="AT57" i="3"/>
  <c r="AS57" i="3"/>
  <c r="AP57" i="3"/>
  <c r="AO57" i="3"/>
  <c r="AL57" i="3"/>
  <c r="AK57" i="3"/>
  <c r="AH57" i="3"/>
  <c r="AG57" i="3"/>
  <c r="AD57" i="3"/>
  <c r="AC57" i="3"/>
  <c r="Z57" i="3"/>
  <c r="Y57" i="3"/>
  <c r="V57" i="3"/>
  <c r="U57" i="3"/>
  <c r="R57" i="3"/>
  <c r="Q57" i="3"/>
  <c r="N57" i="3"/>
  <c r="M57" i="3"/>
  <c r="J57" i="3"/>
  <c r="I57" i="3"/>
  <c r="F57" i="3"/>
  <c r="E57" i="3"/>
  <c r="BC56" i="3"/>
  <c r="AZ56" i="3"/>
  <c r="AY56" i="3"/>
  <c r="AV56" i="3"/>
  <c r="AU56" i="3"/>
  <c r="AR56" i="3"/>
  <c r="AQ56" i="3"/>
  <c r="AN56" i="3"/>
  <c r="AM56" i="3"/>
  <c r="AJ56" i="3"/>
  <c r="AI56" i="3"/>
  <c r="AF56" i="3"/>
  <c r="AE56" i="3"/>
  <c r="AB56" i="3"/>
  <c r="AA56" i="3"/>
  <c r="X56" i="3"/>
  <c r="W56" i="3"/>
  <c r="T56" i="3"/>
  <c r="S56" i="3"/>
  <c r="P56" i="3"/>
  <c r="O56" i="3"/>
  <c r="L56" i="3"/>
  <c r="K56" i="3"/>
  <c r="H56" i="3"/>
  <c r="G56" i="3"/>
  <c r="D56" i="3"/>
  <c r="C56" i="3"/>
  <c r="BB54" i="3"/>
  <c r="BA54" i="3"/>
  <c r="AX54" i="3"/>
  <c r="AW54" i="3"/>
  <c r="AT54" i="3"/>
  <c r="AS54" i="3"/>
  <c r="AP54" i="3"/>
  <c r="AO54" i="3"/>
  <c r="AL54" i="3"/>
  <c r="AK54" i="3"/>
  <c r="AH54" i="3"/>
  <c r="AG54" i="3"/>
  <c r="AD54" i="3"/>
  <c r="AC54" i="3"/>
  <c r="Z54" i="3"/>
  <c r="Y54" i="3"/>
  <c r="V54" i="3"/>
  <c r="U54" i="3"/>
  <c r="R54" i="3"/>
  <c r="Q54" i="3"/>
  <c r="N54" i="3"/>
  <c r="M54" i="3"/>
  <c r="J54" i="3"/>
  <c r="I54" i="3"/>
  <c r="F54" i="3"/>
  <c r="E54" i="3"/>
  <c r="BB53" i="3"/>
  <c r="BA53" i="3"/>
  <c r="AX53" i="3"/>
  <c r="AW53" i="3"/>
  <c r="AT53" i="3"/>
  <c r="AS53" i="3"/>
  <c r="AP53" i="3"/>
  <c r="AO53" i="3"/>
  <c r="AL53" i="3"/>
  <c r="AK53" i="3"/>
  <c r="AH53" i="3"/>
  <c r="AG53" i="3"/>
  <c r="AD53" i="3"/>
  <c r="AC53" i="3"/>
  <c r="Z53" i="3"/>
  <c r="Y53" i="3"/>
  <c r="V53" i="3"/>
  <c r="U53" i="3"/>
  <c r="R53" i="3"/>
  <c r="Q53" i="3"/>
  <c r="N53" i="3"/>
  <c r="M53" i="3"/>
  <c r="J53" i="3"/>
  <c r="I53" i="3"/>
  <c r="F53" i="3"/>
  <c r="E53" i="3"/>
  <c r="BA52" i="3"/>
  <c r="AW52" i="3"/>
  <c r="AT52" i="3"/>
  <c r="AS52" i="3"/>
  <c r="AO52" i="3"/>
  <c r="AK52" i="3"/>
  <c r="AH52" i="3"/>
  <c r="AG52" i="3"/>
  <c r="AC52" i="3"/>
  <c r="Y52" i="3"/>
  <c r="U52" i="3"/>
  <c r="Q52" i="3"/>
  <c r="N52" i="3"/>
  <c r="M52" i="3"/>
  <c r="I52" i="3"/>
  <c r="E52" i="3"/>
  <c r="BB51" i="3"/>
  <c r="BA51" i="3"/>
  <c r="AX51" i="3"/>
  <c r="AW51" i="3"/>
  <c r="AT51" i="3"/>
  <c r="AS51" i="3"/>
  <c r="AP51" i="3"/>
  <c r="AO51" i="3"/>
  <c r="AL51" i="3"/>
  <c r="AK51" i="3"/>
  <c r="AH51" i="3"/>
  <c r="AG51" i="3"/>
  <c r="AD51" i="3"/>
  <c r="AC51" i="3"/>
  <c r="Z51" i="3"/>
  <c r="Y51" i="3"/>
  <c r="V51" i="3"/>
  <c r="U51" i="3"/>
  <c r="R51" i="3"/>
  <c r="Q51" i="3"/>
  <c r="N51" i="3"/>
  <c r="M51" i="3"/>
  <c r="J51" i="3"/>
  <c r="I51" i="3"/>
  <c r="F51" i="3"/>
  <c r="E51" i="3"/>
  <c r="BB50" i="3"/>
  <c r="BA50" i="3"/>
  <c r="AX50" i="3"/>
  <c r="AW50" i="3"/>
  <c r="AT50" i="3"/>
  <c r="AS50" i="3"/>
  <c r="AP50" i="3"/>
  <c r="AO50" i="3"/>
  <c r="AL50" i="3"/>
  <c r="AK50" i="3"/>
  <c r="AH50" i="3"/>
  <c r="AG50" i="3"/>
  <c r="AD50" i="3"/>
  <c r="AC50" i="3"/>
  <c r="Z50" i="3"/>
  <c r="Y50" i="3"/>
  <c r="V50" i="3"/>
  <c r="U50" i="3"/>
  <c r="R50" i="3"/>
  <c r="Q50" i="3"/>
  <c r="N50" i="3"/>
  <c r="M50" i="3"/>
  <c r="J50" i="3"/>
  <c r="I50" i="3"/>
  <c r="F50" i="3"/>
  <c r="E50" i="3"/>
  <c r="BC49" i="3"/>
  <c r="AZ49" i="3"/>
  <c r="AY49" i="3"/>
  <c r="AV49" i="3"/>
  <c r="AU49" i="3"/>
  <c r="AR49" i="3"/>
  <c r="AQ49" i="3"/>
  <c r="AN49" i="3"/>
  <c r="AM49" i="3"/>
  <c r="AJ49" i="3"/>
  <c r="AI49" i="3"/>
  <c r="AF49" i="3"/>
  <c r="AE49" i="3"/>
  <c r="AB49" i="3"/>
  <c r="AA49" i="3"/>
  <c r="X49" i="3"/>
  <c r="W49" i="3"/>
  <c r="T49" i="3"/>
  <c r="S49" i="3"/>
  <c r="P49" i="3"/>
  <c r="O49" i="3"/>
  <c r="L49" i="3"/>
  <c r="K49" i="3"/>
  <c r="H49" i="3"/>
  <c r="G49" i="3"/>
  <c r="D49" i="3"/>
  <c r="C49" i="3"/>
  <c r="BA47" i="3"/>
  <c r="AW47" i="3"/>
  <c r="AS47" i="3"/>
  <c r="AO47" i="3"/>
  <c r="AK47" i="3"/>
  <c r="AG47" i="3"/>
  <c r="AC47" i="3"/>
  <c r="Y47" i="3"/>
  <c r="U47" i="3"/>
  <c r="Q47" i="3"/>
  <c r="M47" i="3"/>
  <c r="I47" i="3"/>
  <c r="E47" i="3"/>
  <c r="BA46" i="3"/>
  <c r="AW46" i="3"/>
  <c r="AS46" i="3"/>
  <c r="AO46" i="3"/>
  <c r="AL46" i="3"/>
  <c r="AK46" i="3"/>
  <c r="AH46" i="3"/>
  <c r="AG46" i="3"/>
  <c r="AC46" i="3"/>
  <c r="Y46" i="3"/>
  <c r="U46" i="3"/>
  <c r="Q46" i="3"/>
  <c r="M46" i="3"/>
  <c r="I46" i="3"/>
  <c r="E46" i="3"/>
  <c r="BB45" i="3"/>
  <c r="BA45" i="3"/>
  <c r="AX45" i="3"/>
  <c r="AW45" i="3"/>
  <c r="AT45" i="3"/>
  <c r="AS45" i="3"/>
  <c r="AP45" i="3"/>
  <c r="AO45" i="3"/>
  <c r="AL45" i="3"/>
  <c r="AK45" i="3"/>
  <c r="AH45" i="3"/>
  <c r="AG45" i="3"/>
  <c r="AD45" i="3"/>
  <c r="AC45" i="3"/>
  <c r="Z45" i="3"/>
  <c r="Y45" i="3"/>
  <c r="V45" i="3"/>
  <c r="U45" i="3"/>
  <c r="R45" i="3"/>
  <c r="Q45" i="3"/>
  <c r="N45" i="3"/>
  <c r="M45" i="3"/>
  <c r="J45" i="3"/>
  <c r="I45" i="3"/>
  <c r="F45" i="3"/>
  <c r="E45" i="3"/>
  <c r="BB44" i="3"/>
  <c r="BA44" i="3"/>
  <c r="AX44" i="3"/>
  <c r="AW44" i="3"/>
  <c r="AT44" i="3"/>
  <c r="AS44" i="3"/>
  <c r="AP44" i="3"/>
  <c r="AO44" i="3"/>
  <c r="AL44" i="3"/>
  <c r="AK44" i="3"/>
  <c r="AH44" i="3"/>
  <c r="AG44" i="3"/>
  <c r="AD44" i="3"/>
  <c r="AC44" i="3"/>
  <c r="Z44" i="3"/>
  <c r="Y44" i="3"/>
  <c r="V44" i="3"/>
  <c r="U44" i="3"/>
  <c r="R44" i="3"/>
  <c r="Q44" i="3"/>
  <c r="N44" i="3"/>
  <c r="M44" i="3"/>
  <c r="J44" i="3"/>
  <c r="I44" i="3"/>
  <c r="F44" i="3"/>
  <c r="E44" i="3"/>
  <c r="BC43" i="3"/>
  <c r="AZ43" i="3"/>
  <c r="AY43" i="3"/>
  <c r="AV43" i="3"/>
  <c r="AU43" i="3"/>
  <c r="AR43" i="3"/>
  <c r="AQ43" i="3"/>
  <c r="AN43" i="3"/>
  <c r="AM43" i="3"/>
  <c r="AJ43" i="3"/>
  <c r="AI43" i="3"/>
  <c r="AF43" i="3"/>
  <c r="AE43" i="3"/>
  <c r="AB43" i="3"/>
  <c r="AA43" i="3"/>
  <c r="X43" i="3"/>
  <c r="W43" i="3"/>
  <c r="T43" i="3"/>
  <c r="S43" i="3"/>
  <c r="P43" i="3"/>
  <c r="O43" i="3"/>
  <c r="L43" i="3"/>
  <c r="K43" i="3"/>
  <c r="H43" i="3"/>
  <c r="G43" i="3"/>
  <c r="D43" i="3"/>
  <c r="C43" i="3"/>
  <c r="BA39" i="3"/>
  <c r="AW39" i="3"/>
  <c r="AT39" i="3"/>
  <c r="AS39" i="3"/>
  <c r="AP39" i="3"/>
  <c r="AO39" i="3"/>
  <c r="AL39" i="3"/>
  <c r="AK39" i="3"/>
  <c r="AH39" i="3"/>
  <c r="AG39" i="3"/>
  <c r="AD39" i="3"/>
  <c r="AC39" i="3"/>
  <c r="Z39" i="3"/>
  <c r="Y39" i="3"/>
  <c r="V39" i="3"/>
  <c r="U39" i="3"/>
  <c r="R39" i="3"/>
  <c r="Q39" i="3"/>
  <c r="N39" i="3"/>
  <c r="M39" i="3"/>
  <c r="J39" i="3"/>
  <c r="I39" i="3"/>
  <c r="E39" i="3"/>
  <c r="BC38" i="3"/>
  <c r="AZ38" i="3"/>
  <c r="AY38" i="3"/>
  <c r="AV38" i="3"/>
  <c r="AU38" i="3"/>
  <c r="AR38" i="3"/>
  <c r="AQ38" i="3"/>
  <c r="AN38" i="3"/>
  <c r="AM38" i="3"/>
  <c r="AJ38" i="3"/>
  <c r="AI38" i="3"/>
  <c r="AF38" i="3"/>
  <c r="AE38" i="3"/>
  <c r="AB38" i="3"/>
  <c r="AA38" i="3"/>
  <c r="X38" i="3"/>
  <c r="W38" i="3"/>
  <c r="T38" i="3"/>
  <c r="S38" i="3"/>
  <c r="P38" i="3"/>
  <c r="O38" i="3"/>
  <c r="L38" i="3"/>
  <c r="K38" i="3"/>
  <c r="H38" i="3"/>
  <c r="G38" i="3"/>
  <c r="D38" i="3"/>
  <c r="C38" i="3"/>
  <c r="BB36" i="3"/>
  <c r="BA36" i="3"/>
  <c r="AX36" i="3"/>
  <c r="AW36" i="3"/>
  <c r="AT36" i="3"/>
  <c r="AS36" i="3"/>
  <c r="AP36" i="3"/>
  <c r="AO36" i="3"/>
  <c r="AL36" i="3"/>
  <c r="AK36" i="3"/>
  <c r="AH36" i="3"/>
  <c r="AG36" i="3"/>
  <c r="AD36" i="3"/>
  <c r="AC36" i="3"/>
  <c r="Z36" i="3"/>
  <c r="Y36" i="3"/>
  <c r="V36" i="3"/>
  <c r="U36" i="3"/>
  <c r="R36" i="3"/>
  <c r="Q36" i="3"/>
  <c r="N36" i="3"/>
  <c r="M36" i="3"/>
  <c r="J36" i="3"/>
  <c r="I36" i="3"/>
  <c r="F36" i="3"/>
  <c r="E36" i="3"/>
  <c r="BB35" i="3"/>
  <c r="BA35" i="3"/>
  <c r="AX35" i="3"/>
  <c r="AW35" i="3"/>
  <c r="AT35" i="3"/>
  <c r="AS35" i="3"/>
  <c r="AP35" i="3"/>
  <c r="AO35" i="3"/>
  <c r="AL35" i="3"/>
  <c r="AK35" i="3"/>
  <c r="AH35" i="3"/>
  <c r="AG35" i="3"/>
  <c r="AD35" i="3"/>
  <c r="AC35" i="3"/>
  <c r="Z35" i="3"/>
  <c r="Y35" i="3"/>
  <c r="V35" i="3"/>
  <c r="U35" i="3"/>
  <c r="R35" i="3"/>
  <c r="Q35" i="3"/>
  <c r="N35" i="3"/>
  <c r="M35" i="3"/>
  <c r="J35" i="3"/>
  <c r="I35" i="3"/>
  <c r="F35" i="3"/>
  <c r="E35" i="3"/>
  <c r="BB34" i="3"/>
  <c r="BA34" i="3"/>
  <c r="AX34" i="3"/>
  <c r="AW34" i="3"/>
  <c r="AT34" i="3"/>
  <c r="AS34" i="3"/>
  <c r="AP34" i="3"/>
  <c r="AO34" i="3"/>
  <c r="AL34" i="3"/>
  <c r="AK34" i="3"/>
  <c r="AH34" i="3"/>
  <c r="AG34" i="3"/>
  <c r="AD34" i="3"/>
  <c r="AC34" i="3"/>
  <c r="Z34" i="3"/>
  <c r="Y34" i="3"/>
  <c r="V34" i="3"/>
  <c r="U34" i="3"/>
  <c r="R34" i="3"/>
  <c r="Q34" i="3"/>
  <c r="N34" i="3"/>
  <c r="M34" i="3"/>
  <c r="J34" i="3"/>
  <c r="I34" i="3"/>
  <c r="F34" i="3"/>
  <c r="E34" i="3"/>
  <c r="BB33" i="3"/>
  <c r="BA33" i="3"/>
  <c r="AX33" i="3"/>
  <c r="AW33" i="3"/>
  <c r="AT33" i="3"/>
  <c r="AS33" i="3"/>
  <c r="AP33" i="3"/>
  <c r="AO33" i="3"/>
  <c r="AL33" i="3"/>
  <c r="AK33" i="3"/>
  <c r="AH33" i="3"/>
  <c r="AG33" i="3"/>
  <c r="AD33" i="3"/>
  <c r="AC33" i="3"/>
  <c r="Z33" i="3"/>
  <c r="Y33" i="3"/>
  <c r="V33" i="3"/>
  <c r="U33" i="3"/>
  <c r="R33" i="3"/>
  <c r="Q33" i="3"/>
  <c r="N33" i="3"/>
  <c r="M33" i="3"/>
  <c r="J33" i="3"/>
  <c r="I33" i="3"/>
  <c r="F33" i="3"/>
  <c r="E33" i="3"/>
  <c r="BC32" i="3"/>
  <c r="AZ32" i="3"/>
  <c r="AY32" i="3"/>
  <c r="AV32" i="3"/>
  <c r="AU32" i="3"/>
  <c r="AR32" i="3"/>
  <c r="AQ32" i="3"/>
  <c r="AN32" i="3"/>
  <c r="AM32" i="3"/>
  <c r="AJ32" i="3"/>
  <c r="AI32" i="3"/>
  <c r="AF32" i="3"/>
  <c r="AE32" i="3"/>
  <c r="AB32" i="3"/>
  <c r="AA32" i="3"/>
  <c r="X32" i="3"/>
  <c r="W32" i="3"/>
  <c r="T32" i="3"/>
  <c r="S32" i="3"/>
  <c r="P32" i="3"/>
  <c r="O32" i="3"/>
  <c r="L32" i="3"/>
  <c r="K32" i="3"/>
  <c r="H32" i="3"/>
  <c r="G32" i="3"/>
  <c r="D32" i="3"/>
  <c r="C32" i="3"/>
  <c r="BB30" i="3"/>
  <c r="BA30" i="3"/>
  <c r="AX30" i="3"/>
  <c r="AW30" i="3"/>
  <c r="AT30" i="3"/>
  <c r="AS30" i="3"/>
  <c r="AP30" i="3"/>
  <c r="AO30" i="3"/>
  <c r="AL30" i="3"/>
  <c r="AK30" i="3"/>
  <c r="AH30" i="3"/>
  <c r="AG30" i="3"/>
  <c r="AD30" i="3"/>
  <c r="AC30" i="3"/>
  <c r="Z30" i="3"/>
  <c r="Y30" i="3"/>
  <c r="V30" i="3"/>
  <c r="U30" i="3"/>
  <c r="R30" i="3"/>
  <c r="Q30" i="3"/>
  <c r="N30" i="3"/>
  <c r="M30" i="3"/>
  <c r="J30" i="3"/>
  <c r="I30" i="3"/>
  <c r="F30" i="3"/>
  <c r="E30" i="3"/>
  <c r="BB29" i="3"/>
  <c r="BA29" i="3"/>
  <c r="AX29" i="3"/>
  <c r="AW29" i="3"/>
  <c r="AT29" i="3"/>
  <c r="AS29" i="3"/>
  <c r="AP29" i="3"/>
  <c r="AO29" i="3"/>
  <c r="AL29" i="3"/>
  <c r="AK29" i="3"/>
  <c r="AH29" i="3"/>
  <c r="AG29" i="3"/>
  <c r="AD29" i="3"/>
  <c r="AC29" i="3"/>
  <c r="Z29" i="3"/>
  <c r="Y29" i="3"/>
  <c r="V29" i="3"/>
  <c r="U29" i="3"/>
  <c r="R29" i="3"/>
  <c r="Q29" i="3"/>
  <c r="N29" i="3"/>
  <c r="M29" i="3"/>
  <c r="J29" i="3"/>
  <c r="I29" i="3"/>
  <c r="F29" i="3"/>
  <c r="E29" i="3"/>
  <c r="BB28" i="3"/>
  <c r="BA28" i="3"/>
  <c r="AX28" i="3"/>
  <c r="AW28" i="3"/>
  <c r="AT28" i="3"/>
  <c r="AS28" i="3"/>
  <c r="AP28" i="3"/>
  <c r="AO28" i="3"/>
  <c r="AL28" i="3"/>
  <c r="AK28" i="3"/>
  <c r="AH28" i="3"/>
  <c r="AG28" i="3"/>
  <c r="AD28" i="3"/>
  <c r="AC28" i="3"/>
  <c r="Z28" i="3"/>
  <c r="Y28" i="3"/>
  <c r="V28" i="3"/>
  <c r="U28" i="3"/>
  <c r="R28" i="3"/>
  <c r="Q28" i="3"/>
  <c r="N28" i="3"/>
  <c r="M28" i="3"/>
  <c r="J28" i="3"/>
  <c r="I28" i="3"/>
  <c r="F28" i="3"/>
  <c r="E28" i="3"/>
  <c r="BC27" i="3"/>
  <c r="AZ27" i="3"/>
  <c r="AY27" i="3"/>
  <c r="AV27" i="3"/>
  <c r="AU27" i="3"/>
  <c r="AR27" i="3"/>
  <c r="AQ27" i="3"/>
  <c r="AN27" i="3"/>
  <c r="AM27" i="3"/>
  <c r="AJ27" i="3"/>
  <c r="AI27" i="3"/>
  <c r="AF27" i="3"/>
  <c r="AE27" i="3"/>
  <c r="AB27" i="3"/>
  <c r="AA27" i="3"/>
  <c r="X27" i="3"/>
  <c r="W27" i="3"/>
  <c r="T27" i="3"/>
  <c r="S27" i="3"/>
  <c r="P27" i="3"/>
  <c r="O27" i="3"/>
  <c r="L27" i="3"/>
  <c r="K27" i="3"/>
  <c r="H27" i="3"/>
  <c r="G27" i="3"/>
  <c r="D27" i="3"/>
  <c r="C27" i="3"/>
  <c r="BB25" i="3"/>
  <c r="BA25" i="3"/>
  <c r="AX25" i="3"/>
  <c r="AW25" i="3"/>
  <c r="AT25" i="3"/>
  <c r="AS25" i="3"/>
  <c r="AP25" i="3"/>
  <c r="AO25" i="3"/>
  <c r="AL25" i="3"/>
  <c r="AK25" i="3"/>
  <c r="AH25" i="3"/>
  <c r="AG25" i="3"/>
  <c r="AD25" i="3"/>
  <c r="AC25" i="3"/>
  <c r="Z25" i="3"/>
  <c r="Y25" i="3"/>
  <c r="V25" i="3"/>
  <c r="U25" i="3"/>
  <c r="R25" i="3"/>
  <c r="Q25" i="3"/>
  <c r="N25" i="3"/>
  <c r="M25" i="3"/>
  <c r="J25" i="3"/>
  <c r="I25" i="3"/>
  <c r="F25" i="3"/>
  <c r="E25" i="3"/>
  <c r="BB24" i="3"/>
  <c r="BA24" i="3"/>
  <c r="AX24" i="3"/>
  <c r="AW24" i="3"/>
  <c r="AT24" i="3"/>
  <c r="AS24" i="3"/>
  <c r="AP24" i="3"/>
  <c r="AO24" i="3"/>
  <c r="AL24" i="3"/>
  <c r="AK24" i="3"/>
  <c r="AH24" i="3"/>
  <c r="AG24" i="3"/>
  <c r="AD24" i="3"/>
  <c r="AC24" i="3"/>
  <c r="Z24" i="3"/>
  <c r="Y24" i="3"/>
  <c r="V24" i="3"/>
  <c r="U24" i="3"/>
  <c r="R24" i="3"/>
  <c r="Q24" i="3"/>
  <c r="N24" i="3"/>
  <c r="M24" i="3"/>
  <c r="J24" i="3"/>
  <c r="I24" i="3"/>
  <c r="F24" i="3"/>
  <c r="E24" i="3"/>
  <c r="BB23" i="3"/>
  <c r="BA23" i="3"/>
  <c r="AX23" i="3"/>
  <c r="AW23" i="3"/>
  <c r="AT23" i="3"/>
  <c r="AS23" i="3"/>
  <c r="AP23" i="3"/>
  <c r="AO23" i="3"/>
  <c r="AL23" i="3"/>
  <c r="AK23" i="3"/>
  <c r="AH23" i="3"/>
  <c r="AG23" i="3"/>
  <c r="AD23" i="3"/>
  <c r="AC23" i="3"/>
  <c r="Z23" i="3"/>
  <c r="Y23" i="3"/>
  <c r="V23" i="3"/>
  <c r="U23" i="3"/>
  <c r="R23" i="3"/>
  <c r="Q23" i="3"/>
  <c r="N23" i="3"/>
  <c r="M23" i="3"/>
  <c r="J23" i="3"/>
  <c r="I23" i="3"/>
  <c r="F23" i="3"/>
  <c r="E23" i="3"/>
  <c r="BB22" i="3"/>
  <c r="BA22" i="3"/>
  <c r="AX22" i="3"/>
  <c r="AW22" i="3"/>
  <c r="AT22" i="3"/>
  <c r="AS22" i="3"/>
  <c r="AP22" i="3"/>
  <c r="AO22" i="3"/>
  <c r="AL22" i="3"/>
  <c r="AK22" i="3"/>
  <c r="AH22" i="3"/>
  <c r="AG22" i="3"/>
  <c r="AD22" i="3"/>
  <c r="AC22" i="3"/>
  <c r="Z22" i="3"/>
  <c r="Y22" i="3"/>
  <c r="V22" i="3"/>
  <c r="U22" i="3"/>
  <c r="R22" i="3"/>
  <c r="Q22" i="3"/>
  <c r="N22" i="3"/>
  <c r="M22" i="3"/>
  <c r="J22" i="3"/>
  <c r="I22" i="3"/>
  <c r="F22" i="3"/>
  <c r="E22" i="3"/>
  <c r="BB21" i="3"/>
  <c r="BA21" i="3"/>
  <c r="AX21" i="3"/>
  <c r="AW21" i="3"/>
  <c r="AT21" i="3"/>
  <c r="AS21" i="3"/>
  <c r="AP21" i="3"/>
  <c r="AO21" i="3"/>
  <c r="AL21" i="3"/>
  <c r="AK21" i="3"/>
  <c r="AH21" i="3"/>
  <c r="AG21" i="3"/>
  <c r="AD21" i="3"/>
  <c r="AC21" i="3"/>
  <c r="Z21" i="3"/>
  <c r="Y21" i="3"/>
  <c r="V21" i="3"/>
  <c r="U21" i="3"/>
  <c r="R21" i="3"/>
  <c r="Q21" i="3"/>
  <c r="N21" i="3"/>
  <c r="M21" i="3"/>
  <c r="J21" i="3"/>
  <c r="I21" i="3"/>
  <c r="F21" i="3"/>
  <c r="E21" i="3"/>
  <c r="BC20" i="3"/>
  <c r="AZ20" i="3"/>
  <c r="AY20" i="3"/>
  <c r="AV20" i="3"/>
  <c r="AU20" i="3"/>
  <c r="AR20" i="3"/>
  <c r="AQ20" i="3"/>
  <c r="AN20" i="3"/>
  <c r="AM20" i="3"/>
  <c r="AJ20" i="3"/>
  <c r="AI20" i="3"/>
  <c r="AF20" i="3"/>
  <c r="AE20" i="3"/>
  <c r="AB20" i="3"/>
  <c r="AA20" i="3"/>
  <c r="X20" i="3"/>
  <c r="W20" i="3"/>
  <c r="T20" i="3"/>
  <c r="S20" i="3"/>
  <c r="P20" i="3"/>
  <c r="O20" i="3"/>
  <c r="L20" i="3"/>
  <c r="K20" i="3"/>
  <c r="H20" i="3"/>
  <c r="G20" i="3"/>
  <c r="D20" i="3"/>
  <c r="C20" i="3"/>
  <c r="BB18" i="3"/>
  <c r="BA18" i="3"/>
  <c r="AX18" i="3"/>
  <c r="AW18" i="3"/>
  <c r="AT18" i="3"/>
  <c r="AS18" i="3"/>
  <c r="AP18" i="3"/>
  <c r="AO18" i="3"/>
  <c r="AL18" i="3"/>
  <c r="AK18" i="3"/>
  <c r="AH18" i="3"/>
  <c r="AG18" i="3"/>
  <c r="AD18" i="3"/>
  <c r="AC18" i="3"/>
  <c r="Z18" i="3"/>
  <c r="Y18" i="3"/>
  <c r="V18" i="3"/>
  <c r="U18" i="3"/>
  <c r="R18" i="3"/>
  <c r="Q18" i="3"/>
  <c r="N18" i="3"/>
  <c r="M18" i="3"/>
  <c r="J18" i="3"/>
  <c r="I18" i="3"/>
  <c r="F18" i="3"/>
  <c r="E18" i="3"/>
  <c r="BB17" i="3"/>
  <c r="BA17" i="3"/>
  <c r="AX17" i="3"/>
  <c r="AW17" i="3"/>
  <c r="AT17" i="3"/>
  <c r="AS17" i="3"/>
  <c r="AP17" i="3"/>
  <c r="AO17" i="3"/>
  <c r="AL17" i="3"/>
  <c r="AK17" i="3"/>
  <c r="AH17" i="3"/>
  <c r="AG17" i="3"/>
  <c r="AD17" i="3"/>
  <c r="AC17" i="3"/>
  <c r="Z17" i="3"/>
  <c r="Y17" i="3"/>
  <c r="V17" i="3"/>
  <c r="U17" i="3"/>
  <c r="R17" i="3"/>
  <c r="Q17" i="3"/>
  <c r="N17" i="3"/>
  <c r="M17" i="3"/>
  <c r="J17" i="3"/>
  <c r="I17" i="3"/>
  <c r="F17" i="3"/>
  <c r="E17" i="3"/>
  <c r="BB16" i="3"/>
  <c r="BA16" i="3"/>
  <c r="AX16" i="3"/>
  <c r="AW16" i="3"/>
  <c r="AT16" i="3"/>
  <c r="AS16" i="3"/>
  <c r="AP16" i="3"/>
  <c r="AO16" i="3"/>
  <c r="AL16" i="3"/>
  <c r="AK16" i="3"/>
  <c r="AH16" i="3"/>
  <c r="AG16" i="3"/>
  <c r="AD16" i="3"/>
  <c r="AC16" i="3"/>
  <c r="Z16" i="3"/>
  <c r="Y16" i="3"/>
  <c r="V16" i="3"/>
  <c r="U16" i="3"/>
  <c r="R16" i="3"/>
  <c r="Q16" i="3"/>
  <c r="N16" i="3"/>
  <c r="M16" i="3"/>
  <c r="J16" i="3"/>
  <c r="I16" i="3"/>
  <c r="F16" i="3"/>
  <c r="E16" i="3"/>
  <c r="BC15" i="3"/>
  <c r="AZ15" i="3"/>
  <c r="AY15" i="3"/>
  <c r="AV15" i="3"/>
  <c r="AU15" i="3"/>
  <c r="AR15" i="3"/>
  <c r="AQ15" i="3"/>
  <c r="AN15" i="3"/>
  <c r="AM15" i="3"/>
  <c r="AJ15" i="3"/>
  <c r="AI15" i="3"/>
  <c r="AF15" i="3"/>
  <c r="AE15" i="3"/>
  <c r="AB15" i="3"/>
  <c r="AA15" i="3"/>
  <c r="X15" i="3"/>
  <c r="W15" i="3"/>
  <c r="T15" i="3"/>
  <c r="S15" i="3"/>
  <c r="P15" i="3"/>
  <c r="O15" i="3"/>
  <c r="L15" i="3"/>
  <c r="K15" i="3"/>
  <c r="H15" i="3"/>
  <c r="G15" i="3"/>
  <c r="D15" i="3"/>
  <c r="C15" i="3"/>
  <c r="BB13" i="3"/>
  <c r="BA13" i="3"/>
  <c r="AX13" i="3"/>
  <c r="AW13" i="3"/>
  <c r="AT13" i="3"/>
  <c r="AS13" i="3"/>
  <c r="AP13" i="3"/>
  <c r="AO13" i="3"/>
  <c r="AL13" i="3"/>
  <c r="AK13" i="3"/>
  <c r="AH13" i="3"/>
  <c r="AG13" i="3"/>
  <c r="AD13" i="3"/>
  <c r="AC13" i="3"/>
  <c r="Z13" i="3"/>
  <c r="Y13" i="3"/>
  <c r="V13" i="3"/>
  <c r="U13" i="3"/>
  <c r="R13" i="3"/>
  <c r="Q13" i="3"/>
  <c r="N13" i="3"/>
  <c r="M13" i="3"/>
  <c r="J13" i="3"/>
  <c r="I13" i="3"/>
  <c r="F13" i="3"/>
  <c r="E13" i="3"/>
  <c r="BB12" i="3"/>
  <c r="BA12" i="3"/>
  <c r="AX12" i="3"/>
  <c r="AW12" i="3"/>
  <c r="AT12" i="3"/>
  <c r="AS12" i="3"/>
  <c r="AP12" i="3"/>
  <c r="AO12" i="3"/>
  <c r="AL12" i="3"/>
  <c r="AK12" i="3"/>
  <c r="AH12" i="3"/>
  <c r="AG12" i="3"/>
  <c r="AD12" i="3"/>
  <c r="AC12" i="3"/>
  <c r="Z12" i="3"/>
  <c r="Y12" i="3"/>
  <c r="V12" i="3"/>
  <c r="U12" i="3"/>
  <c r="R12" i="3"/>
  <c r="Q12" i="3"/>
  <c r="N12" i="3"/>
  <c r="M12" i="3"/>
  <c r="J12" i="3"/>
  <c r="I12" i="3"/>
  <c r="F12" i="3"/>
  <c r="E12" i="3"/>
  <c r="BC11" i="3"/>
  <c r="AZ11" i="3"/>
  <c r="AY11" i="3"/>
  <c r="AV11" i="3"/>
  <c r="AU11" i="3"/>
  <c r="AR11" i="3"/>
  <c r="AQ11" i="3"/>
  <c r="AM11" i="3"/>
  <c r="AJ11" i="3"/>
  <c r="AI11" i="3"/>
  <c r="AF11" i="3"/>
  <c r="AE11" i="3"/>
  <c r="AB11" i="3"/>
  <c r="AA11" i="3"/>
  <c r="X11" i="3"/>
  <c r="W11" i="3"/>
  <c r="T11" i="3"/>
  <c r="S11" i="3"/>
  <c r="P11" i="3"/>
  <c r="O11" i="3"/>
  <c r="L11" i="3"/>
  <c r="K11" i="3"/>
  <c r="H11" i="3"/>
  <c r="G11" i="3"/>
  <c r="D11" i="3"/>
  <c r="C11" i="3"/>
  <c r="L172" i="3" l="1"/>
  <c r="AB172" i="3"/>
  <c r="AR172" i="3"/>
  <c r="O172" i="3"/>
  <c r="AE172" i="3"/>
  <c r="AU172" i="3"/>
  <c r="L155" i="3"/>
  <c r="AB155" i="3"/>
  <c r="AR155" i="3"/>
  <c r="P172" i="3"/>
  <c r="AF172" i="3"/>
  <c r="AV172" i="3"/>
  <c r="C155" i="3"/>
  <c r="S155" i="3"/>
  <c r="AI155" i="3"/>
  <c r="AY155" i="3"/>
  <c r="S172" i="3"/>
  <c r="AI172" i="3"/>
  <c r="AY172" i="3"/>
  <c r="D172" i="3"/>
  <c r="T172" i="3"/>
  <c r="AJ172" i="3"/>
  <c r="AZ172" i="3"/>
  <c r="O155" i="3"/>
  <c r="AE155" i="3"/>
  <c r="AU155" i="3"/>
  <c r="P155" i="3"/>
  <c r="AF155" i="3"/>
  <c r="AV155" i="3"/>
  <c r="D155" i="3"/>
  <c r="T155" i="3"/>
  <c r="AJ155" i="3"/>
  <c r="AZ155" i="3"/>
  <c r="G155" i="3"/>
  <c r="W155" i="3"/>
  <c r="AM155" i="3"/>
  <c r="BC155" i="3"/>
  <c r="H155" i="3"/>
  <c r="X155" i="3"/>
  <c r="AN155" i="3"/>
  <c r="K155" i="3"/>
  <c r="AA155" i="3"/>
  <c r="AQ155" i="3"/>
  <c r="L130" i="3"/>
  <c r="AB130" i="3"/>
  <c r="AR130" i="3"/>
  <c r="O130" i="3"/>
  <c r="AE130" i="3"/>
  <c r="AU130" i="3"/>
  <c r="W99" i="3"/>
  <c r="AM99" i="3"/>
  <c r="M157" i="3"/>
  <c r="G99" i="3"/>
  <c r="BC99" i="3"/>
  <c r="O99" i="3"/>
  <c r="AE99" i="3"/>
  <c r="AU99" i="3"/>
  <c r="E82" i="3"/>
  <c r="U82" i="3"/>
  <c r="AK82" i="3"/>
  <c r="BB82" i="3"/>
  <c r="C99" i="3"/>
  <c r="AI99" i="3"/>
  <c r="P99" i="3"/>
  <c r="S99" i="3"/>
  <c r="AY99" i="3"/>
  <c r="AC11" i="3"/>
  <c r="D99" i="3"/>
  <c r="T99" i="3"/>
  <c r="AJ99" i="3"/>
  <c r="AZ99" i="3"/>
  <c r="AW121" i="3"/>
  <c r="I138" i="3"/>
  <c r="AG168" i="3"/>
  <c r="H99" i="3"/>
  <c r="X99" i="3"/>
  <c r="AN99" i="3"/>
  <c r="P130" i="3"/>
  <c r="AF130" i="3"/>
  <c r="AV130" i="3"/>
  <c r="AF99" i="3"/>
  <c r="K99" i="3"/>
  <c r="AA99" i="3"/>
  <c r="AQ99" i="3"/>
  <c r="S130" i="3"/>
  <c r="AI130" i="3"/>
  <c r="AY130" i="3"/>
  <c r="AV99" i="3"/>
  <c r="L99" i="3"/>
  <c r="AB99" i="3"/>
  <c r="AR99" i="3"/>
  <c r="Q117" i="3"/>
  <c r="D130" i="3"/>
  <c r="T130" i="3"/>
  <c r="AJ130" i="3"/>
  <c r="AZ130" i="3"/>
  <c r="M43" i="3"/>
  <c r="V11" i="3"/>
  <c r="AL11" i="3"/>
  <c r="I32" i="3"/>
  <c r="Y32" i="3"/>
  <c r="AO32" i="3"/>
  <c r="C130" i="3"/>
  <c r="E132" i="3"/>
  <c r="G130" i="3"/>
  <c r="W130" i="3"/>
  <c r="AM130" i="3"/>
  <c r="BC130" i="3"/>
  <c r="H130" i="3"/>
  <c r="X130" i="3"/>
  <c r="AN130" i="3"/>
  <c r="M101" i="3"/>
  <c r="AC101" i="3"/>
  <c r="AT101" i="3"/>
  <c r="K130" i="3"/>
  <c r="AA130" i="3"/>
  <c r="AQ130" i="3"/>
  <c r="AL181" i="3"/>
  <c r="R73" i="3"/>
  <c r="AC109" i="3"/>
  <c r="BA15" i="3"/>
  <c r="Q79" i="3"/>
  <c r="AG79" i="3"/>
  <c r="AS15" i="3"/>
  <c r="I27" i="3"/>
  <c r="Y27" i="3"/>
  <c r="AO27" i="3"/>
  <c r="M38" i="3"/>
  <c r="AC38" i="3"/>
  <c r="F96" i="3"/>
  <c r="AL96" i="3"/>
  <c r="Y121" i="3"/>
  <c r="AO121" i="3"/>
  <c r="AK157" i="3"/>
  <c r="AX73" i="3"/>
  <c r="I38" i="3"/>
  <c r="E117" i="3"/>
  <c r="I194" i="3"/>
  <c r="I49" i="3"/>
  <c r="Y49" i="3"/>
  <c r="AO49" i="3"/>
  <c r="V117" i="3"/>
  <c r="U138" i="3"/>
  <c r="AK138" i="3"/>
  <c r="E147" i="3"/>
  <c r="U147" i="3"/>
  <c r="J86" i="3"/>
  <c r="F188" i="3"/>
  <c r="E56" i="3"/>
  <c r="Q143" i="3"/>
  <c r="I168" i="3"/>
  <c r="AS168" i="3"/>
  <c r="J20" i="3"/>
  <c r="Z20" i="3"/>
  <c r="BA73" i="3"/>
  <c r="AO38" i="3"/>
  <c r="U32" i="3"/>
  <c r="AK32" i="3"/>
  <c r="BA32" i="3"/>
  <c r="AG56" i="3"/>
  <c r="M73" i="3"/>
  <c r="BA101" i="3"/>
  <c r="AX64" i="3"/>
  <c r="M147" i="3"/>
  <c r="Q157" i="3"/>
  <c r="AG157" i="3"/>
  <c r="AW157" i="3"/>
  <c r="AD181" i="3"/>
  <c r="AH194" i="3"/>
  <c r="Q64" i="3"/>
  <c r="AG64" i="3"/>
  <c r="AT188" i="3"/>
  <c r="AT132" i="3"/>
  <c r="R20" i="3"/>
  <c r="AB9" i="3"/>
  <c r="AK56" i="3"/>
  <c r="Q73" i="3"/>
  <c r="Z86" i="3"/>
  <c r="Q194" i="3"/>
  <c r="E38" i="3"/>
  <c r="BA38" i="3"/>
  <c r="BB49" i="3"/>
  <c r="AH138" i="3"/>
  <c r="AL138" i="3"/>
  <c r="Q15" i="3"/>
  <c r="T9" i="3"/>
  <c r="M27" i="3"/>
  <c r="AC27" i="3"/>
  <c r="Q38" i="3"/>
  <c r="AG38" i="3"/>
  <c r="AC86" i="3"/>
  <c r="U15" i="3"/>
  <c r="N20" i="3"/>
  <c r="R121" i="3"/>
  <c r="F138" i="3"/>
  <c r="M32" i="3"/>
  <c r="AS32" i="3"/>
  <c r="I43" i="3"/>
  <c r="Y43" i="3"/>
  <c r="AO96" i="3"/>
  <c r="AL132" i="3"/>
  <c r="AT138" i="3"/>
  <c r="BB11" i="3"/>
  <c r="Z64" i="3"/>
  <c r="E15" i="3"/>
  <c r="AT38" i="3"/>
  <c r="AZ41" i="3"/>
  <c r="AH43" i="3"/>
  <c r="AP73" i="3"/>
  <c r="BA82" i="3"/>
  <c r="AW86" i="3"/>
  <c r="U106" i="3"/>
  <c r="BA106" i="3"/>
  <c r="AO109" i="3"/>
  <c r="Z121" i="3"/>
  <c r="V132" i="3"/>
  <c r="Y138" i="3"/>
  <c r="BB138" i="3"/>
  <c r="BA147" i="3"/>
  <c r="Z168" i="3"/>
  <c r="AO168" i="3"/>
  <c r="N188" i="3"/>
  <c r="AD188" i="3"/>
  <c r="AS188" i="3"/>
  <c r="M194" i="3"/>
  <c r="J64" i="3"/>
  <c r="V168" i="3"/>
  <c r="J138" i="3"/>
  <c r="G9" i="3"/>
  <c r="AJ9" i="3"/>
  <c r="N96" i="3"/>
  <c r="AD96" i="3"/>
  <c r="AP174" i="3"/>
  <c r="AG194" i="3"/>
  <c r="AD73" i="3"/>
  <c r="N138" i="3"/>
  <c r="BB157" i="3"/>
  <c r="AH174" i="3"/>
  <c r="V138" i="3"/>
  <c r="E11" i="3"/>
  <c r="AK11" i="3"/>
  <c r="AH32" i="3"/>
  <c r="AX32" i="3"/>
  <c r="AK38" i="3"/>
  <c r="E49" i="3"/>
  <c r="J56" i="3"/>
  <c r="AO56" i="3"/>
  <c r="AW96" i="3"/>
  <c r="AL143" i="3"/>
  <c r="BA143" i="3"/>
  <c r="AK188" i="3"/>
  <c r="AX194" i="3"/>
  <c r="Z73" i="3"/>
  <c r="F106" i="3"/>
  <c r="J121" i="3"/>
  <c r="Z181" i="3"/>
  <c r="Y56" i="3"/>
  <c r="AH64" i="3"/>
  <c r="N73" i="3"/>
  <c r="AX79" i="3"/>
  <c r="M121" i="3"/>
  <c r="AT143" i="3"/>
  <c r="U157" i="3"/>
  <c r="J194" i="3"/>
  <c r="Z194" i="3"/>
  <c r="AO194" i="3"/>
  <c r="AO188" i="3"/>
  <c r="AV192" i="3"/>
  <c r="C9" i="3"/>
  <c r="F32" i="3"/>
  <c r="AL32" i="3"/>
  <c r="BB32" i="3"/>
  <c r="Z38" i="3"/>
  <c r="AZ9" i="3"/>
  <c r="AD11" i="3"/>
  <c r="V20" i="3"/>
  <c r="AL20" i="3"/>
  <c r="BB20" i="3"/>
  <c r="AK15" i="3"/>
  <c r="I20" i="3"/>
  <c r="Y20" i="3"/>
  <c r="AO20" i="3"/>
  <c r="AS27" i="3"/>
  <c r="J32" i="3"/>
  <c r="Z32" i="3"/>
  <c r="AP32" i="3"/>
  <c r="N38" i="3"/>
  <c r="AS38" i="3"/>
  <c r="AG43" i="3"/>
  <c r="AC56" i="3"/>
  <c r="Y64" i="3"/>
  <c r="AL64" i="3"/>
  <c r="M82" i="3"/>
  <c r="AH86" i="3"/>
  <c r="AX86" i="3"/>
  <c r="M96" i="3"/>
  <c r="AC96" i="3"/>
  <c r="E101" i="3"/>
  <c r="AC106" i="3"/>
  <c r="AS106" i="3"/>
  <c r="AG109" i="3"/>
  <c r="AW109" i="3"/>
  <c r="AS121" i="3"/>
  <c r="M138" i="3"/>
  <c r="BA157" i="3"/>
  <c r="N168" i="3"/>
  <c r="Z174" i="3"/>
  <c r="AT181" i="3"/>
  <c r="E188" i="3"/>
  <c r="AS194" i="3"/>
  <c r="AB41" i="3"/>
  <c r="F11" i="3"/>
  <c r="U11" i="3"/>
  <c r="Y15" i="3"/>
  <c r="AO15" i="3"/>
  <c r="AG27" i="3"/>
  <c r="AD32" i="3"/>
  <c r="AT32" i="3"/>
  <c r="AW38" i="3"/>
  <c r="U43" i="3"/>
  <c r="AK43" i="3"/>
  <c r="BA43" i="3"/>
  <c r="Q56" i="3"/>
  <c r="AP64" i="3"/>
  <c r="AW73" i="3"/>
  <c r="J79" i="3"/>
  <c r="AS82" i="3"/>
  <c r="I101" i="3"/>
  <c r="U101" i="3"/>
  <c r="AG106" i="3"/>
  <c r="AL117" i="3"/>
  <c r="AH121" i="3"/>
  <c r="E138" i="3"/>
  <c r="AD138" i="3"/>
  <c r="F143" i="3"/>
  <c r="AC147" i="3"/>
  <c r="AS147" i="3"/>
  <c r="AC157" i="3"/>
  <c r="AL188" i="3"/>
  <c r="AW194" i="3"/>
  <c r="BA11" i="3"/>
  <c r="M15" i="3"/>
  <c r="U27" i="3"/>
  <c r="Q32" i="3"/>
  <c r="U38" i="3"/>
  <c r="T41" i="3"/>
  <c r="Q49" i="3"/>
  <c r="AG49" i="3"/>
  <c r="AW49" i="3"/>
  <c r="AW56" i="3"/>
  <c r="AC64" i="3"/>
  <c r="Y86" i="3"/>
  <c r="AG96" i="3"/>
  <c r="I109" i="3"/>
  <c r="I117" i="3"/>
  <c r="AX121" i="3"/>
  <c r="BB143" i="3"/>
  <c r="Q147" i="3"/>
  <c r="AS157" i="3"/>
  <c r="U168" i="3"/>
  <c r="BB181" i="3"/>
  <c r="AC15" i="3"/>
  <c r="AG20" i="3"/>
  <c r="AK27" i="3"/>
  <c r="BA27" i="3"/>
  <c r="Q86" i="3"/>
  <c r="R86" i="3"/>
  <c r="AC82" i="3"/>
  <c r="M106" i="3"/>
  <c r="N106" i="3"/>
  <c r="AG73" i="3"/>
  <c r="AH73" i="3"/>
  <c r="U109" i="3"/>
  <c r="AR9" i="3"/>
  <c r="AT11" i="3"/>
  <c r="AS11" i="3"/>
  <c r="E27" i="3"/>
  <c r="AO86" i="3"/>
  <c r="AP86" i="3"/>
  <c r="AO101" i="3"/>
  <c r="Q168" i="3"/>
  <c r="U96" i="3"/>
  <c r="V96" i="3"/>
  <c r="AK106" i="3"/>
  <c r="AL106" i="3"/>
  <c r="AW147" i="3"/>
  <c r="L9" i="3"/>
  <c r="N11" i="3"/>
  <c r="M11" i="3"/>
  <c r="I56" i="3"/>
  <c r="AS117" i="3"/>
  <c r="AT117" i="3"/>
  <c r="M143" i="3"/>
  <c r="AW15" i="3"/>
  <c r="AU9" i="3"/>
  <c r="AK147" i="3"/>
  <c r="E157" i="3"/>
  <c r="AW174" i="3"/>
  <c r="AX174" i="3"/>
  <c r="F20" i="3"/>
  <c r="S9" i="3"/>
  <c r="AH20" i="3"/>
  <c r="AX20" i="3"/>
  <c r="V32" i="3"/>
  <c r="V38" i="3"/>
  <c r="J73" i="3"/>
  <c r="U73" i="3"/>
  <c r="AT82" i="3"/>
  <c r="AT96" i="3"/>
  <c r="BA132" i="3"/>
  <c r="Y147" i="3"/>
  <c r="AC168" i="3"/>
  <c r="I188" i="3"/>
  <c r="Y188" i="3"/>
  <c r="AW188" i="3"/>
  <c r="K192" i="3"/>
  <c r="AI9" i="3"/>
  <c r="AY9" i="3"/>
  <c r="M49" i="3"/>
  <c r="M56" i="3"/>
  <c r="AW64" i="3"/>
  <c r="R194" i="3"/>
  <c r="AC194" i="3"/>
  <c r="AP194" i="3"/>
  <c r="AW27" i="3"/>
  <c r="Y38" i="3"/>
  <c r="AL38" i="3"/>
  <c r="AO43" i="3"/>
  <c r="BA56" i="3"/>
  <c r="Y73" i="3"/>
  <c r="AK73" i="3"/>
  <c r="I79" i="3"/>
  <c r="I82" i="3"/>
  <c r="I86" i="3"/>
  <c r="AG86" i="3"/>
  <c r="AG101" i="3"/>
  <c r="E106" i="3"/>
  <c r="Y109" i="3"/>
  <c r="AK117" i="3"/>
  <c r="BA138" i="3"/>
  <c r="E143" i="3"/>
  <c r="BA168" i="3"/>
  <c r="AO174" i="3"/>
  <c r="BA174" i="3"/>
  <c r="AW82" i="3"/>
  <c r="AS101" i="3"/>
  <c r="AD106" i="3"/>
  <c r="BB106" i="3"/>
  <c r="BA109" i="3"/>
  <c r="X192" i="3"/>
  <c r="K9" i="3"/>
  <c r="AP20" i="3"/>
  <c r="Z27" i="3"/>
  <c r="N32" i="3"/>
  <c r="AC32" i="3"/>
  <c r="Q43" i="3"/>
  <c r="AO64" i="3"/>
  <c r="Y82" i="3"/>
  <c r="AL101" i="3"/>
  <c r="AW101" i="3"/>
  <c r="BA117" i="3"/>
  <c r="Q121" i="3"/>
  <c r="AS138" i="3"/>
  <c r="M168" i="3"/>
  <c r="AG188" i="3"/>
  <c r="Y194" i="3"/>
  <c r="AG15" i="3"/>
  <c r="AA9" i="3"/>
  <c r="AQ9" i="3"/>
  <c r="AD38" i="3"/>
  <c r="AP38" i="3"/>
  <c r="D41" i="3"/>
  <c r="U49" i="3"/>
  <c r="AK49" i="3"/>
  <c r="BA49" i="3"/>
  <c r="AS56" i="3"/>
  <c r="AC73" i="3"/>
  <c r="Q109" i="3"/>
  <c r="AP121" i="3"/>
  <c r="I15" i="3"/>
  <c r="Q20" i="3"/>
  <c r="AD20" i="3"/>
  <c r="AT20" i="3"/>
  <c r="Q27" i="3"/>
  <c r="E32" i="3"/>
  <c r="R32" i="3"/>
  <c r="AG32" i="3"/>
  <c r="AW43" i="3"/>
  <c r="F49" i="3"/>
  <c r="U56" i="3"/>
  <c r="E73" i="3"/>
  <c r="AS73" i="3"/>
  <c r="AK101" i="3"/>
  <c r="BB101" i="3"/>
  <c r="V106" i="3"/>
  <c r="AT106" i="3"/>
  <c r="AC117" i="3"/>
  <c r="I121" i="3"/>
  <c r="AG121" i="3"/>
  <c r="I147" i="3"/>
  <c r="E168" i="3"/>
  <c r="AK168" i="3"/>
  <c r="E174" i="3"/>
  <c r="I181" i="3"/>
  <c r="Q11" i="3"/>
  <c r="P9" i="3"/>
  <c r="R11" i="3"/>
  <c r="R38" i="3"/>
  <c r="AD43" i="3"/>
  <c r="AA41" i="3"/>
  <c r="AL56" i="3"/>
  <c r="AX106" i="3"/>
  <c r="AW106" i="3"/>
  <c r="AO11" i="3"/>
  <c r="AN9" i="3"/>
  <c r="AP11" i="3"/>
  <c r="R101" i="3"/>
  <c r="AC192" i="3"/>
  <c r="BB43" i="3"/>
  <c r="AY41" i="3"/>
  <c r="N117" i="3"/>
  <c r="AW11" i="3"/>
  <c r="AV9" i="3"/>
  <c r="AX11" i="3"/>
  <c r="AT49" i="3"/>
  <c r="F43" i="3"/>
  <c r="C41" i="3"/>
  <c r="V49" i="3"/>
  <c r="U181" i="3"/>
  <c r="V181" i="3"/>
  <c r="AE9" i="3"/>
  <c r="J38" i="3"/>
  <c r="E43" i="3"/>
  <c r="V43" i="3"/>
  <c r="S41" i="3"/>
  <c r="AL49" i="3"/>
  <c r="AH82" i="3"/>
  <c r="Q138" i="3"/>
  <c r="R138" i="3"/>
  <c r="N86" i="3"/>
  <c r="M86" i="3"/>
  <c r="W9" i="3"/>
  <c r="AH181" i="3"/>
  <c r="AH147" i="3"/>
  <c r="AG147" i="3"/>
  <c r="F181" i="3"/>
  <c r="AH38" i="3"/>
  <c r="AT43" i="3"/>
  <c r="AQ41" i="3"/>
  <c r="BC9" i="3"/>
  <c r="AG11" i="3"/>
  <c r="AH11" i="3"/>
  <c r="AF9" i="3"/>
  <c r="AW20" i="3"/>
  <c r="AW32" i="3"/>
  <c r="AJ41" i="3"/>
  <c r="AS43" i="3"/>
  <c r="N49" i="3"/>
  <c r="AC49" i="3"/>
  <c r="AT86" i="3"/>
  <c r="AS86" i="3"/>
  <c r="R106" i="3"/>
  <c r="Q106" i="3"/>
  <c r="N109" i="3"/>
  <c r="M109" i="3"/>
  <c r="AH27" i="3"/>
  <c r="AC43" i="3"/>
  <c r="O9" i="3"/>
  <c r="AL43" i="3"/>
  <c r="AI41" i="3"/>
  <c r="N64" i="3"/>
  <c r="M64" i="3"/>
  <c r="AP79" i="3"/>
  <c r="M132" i="3"/>
  <c r="N132" i="3"/>
  <c r="AT64" i="3"/>
  <c r="AS64" i="3"/>
  <c r="H9" i="3"/>
  <c r="J11" i="3"/>
  <c r="I11" i="3"/>
  <c r="AM9" i="3"/>
  <c r="Y11" i="3"/>
  <c r="X9" i="3"/>
  <c r="Z11" i="3"/>
  <c r="L41" i="3"/>
  <c r="AR41" i="3"/>
  <c r="N43" i="3"/>
  <c r="K41" i="3"/>
  <c r="AD49" i="3"/>
  <c r="AS49" i="3"/>
  <c r="AD79" i="3"/>
  <c r="AC79" i="3"/>
  <c r="BB96" i="3"/>
  <c r="BA96" i="3"/>
  <c r="AT109" i="3"/>
  <c r="AS109" i="3"/>
  <c r="AD121" i="3"/>
  <c r="AC121" i="3"/>
  <c r="V64" i="3"/>
  <c r="BB64" i="3"/>
  <c r="N79" i="3"/>
  <c r="M79" i="3"/>
  <c r="R82" i="3"/>
  <c r="V86" i="3"/>
  <c r="BB86" i="3"/>
  <c r="Z106" i="3"/>
  <c r="AX117" i="3"/>
  <c r="AW117" i="3"/>
  <c r="F121" i="3"/>
  <c r="AL121" i="3"/>
  <c r="AW132" i="3"/>
  <c r="I143" i="3"/>
  <c r="Y143" i="3"/>
  <c r="AP147" i="3"/>
  <c r="AO157" i="3"/>
  <c r="N174" i="3"/>
  <c r="R181" i="3"/>
  <c r="V188" i="3"/>
  <c r="U188" i="3"/>
  <c r="AT192" i="3"/>
  <c r="F15" i="3"/>
  <c r="N15" i="3"/>
  <c r="V15" i="3"/>
  <c r="AD15" i="3"/>
  <c r="AL15" i="3"/>
  <c r="AT15" i="3"/>
  <c r="BB15" i="3"/>
  <c r="F27" i="3"/>
  <c r="N27" i="3"/>
  <c r="V27" i="3"/>
  <c r="AD27" i="3"/>
  <c r="AL27" i="3"/>
  <c r="AT27" i="3"/>
  <c r="BB27" i="3"/>
  <c r="R56" i="3"/>
  <c r="Z56" i="3"/>
  <c r="AH56" i="3"/>
  <c r="AP56" i="3"/>
  <c r="AX56" i="3"/>
  <c r="U64" i="3"/>
  <c r="BA64" i="3"/>
  <c r="Z79" i="3"/>
  <c r="AO79" i="3"/>
  <c r="BB79" i="3"/>
  <c r="BA79" i="3"/>
  <c r="AG82" i="3"/>
  <c r="U86" i="3"/>
  <c r="BA86" i="3"/>
  <c r="Q101" i="3"/>
  <c r="AP101" i="3"/>
  <c r="Y106" i="3"/>
  <c r="AD109" i="3"/>
  <c r="M117" i="3"/>
  <c r="Z117" i="3"/>
  <c r="Y117" i="3"/>
  <c r="E121" i="3"/>
  <c r="AK121" i="3"/>
  <c r="Y132" i="3"/>
  <c r="AK132" i="3"/>
  <c r="Z143" i="3"/>
  <c r="R157" i="3"/>
  <c r="V194" i="3"/>
  <c r="U194" i="3"/>
  <c r="T192" i="3"/>
  <c r="AT194" i="3"/>
  <c r="BB192" i="3"/>
  <c r="F64" i="3"/>
  <c r="R79" i="3"/>
  <c r="AT79" i="3"/>
  <c r="AS79" i="3"/>
  <c r="AX82" i="3"/>
  <c r="F86" i="3"/>
  <c r="AL86" i="3"/>
  <c r="AH101" i="3"/>
  <c r="J106" i="3"/>
  <c r="AP106" i="3"/>
  <c r="BB117" i="3"/>
  <c r="V121" i="3"/>
  <c r="BB121" i="3"/>
  <c r="Q132" i="3"/>
  <c r="AC132" i="3"/>
  <c r="BB132" i="3"/>
  <c r="V174" i="3"/>
  <c r="J181" i="3"/>
  <c r="AL192" i="3"/>
  <c r="AP117" i="3"/>
  <c r="AO117" i="3"/>
  <c r="N143" i="3"/>
  <c r="I157" i="3"/>
  <c r="J15" i="3"/>
  <c r="R15" i="3"/>
  <c r="Z15" i="3"/>
  <c r="AH15" i="3"/>
  <c r="AP15" i="3"/>
  <c r="AX15" i="3"/>
  <c r="E20" i="3"/>
  <c r="M20" i="3"/>
  <c r="U20" i="3"/>
  <c r="AC20" i="3"/>
  <c r="AK20" i="3"/>
  <c r="AS20" i="3"/>
  <c r="BA20" i="3"/>
  <c r="J27" i="3"/>
  <c r="R27" i="3"/>
  <c r="AP27" i="3"/>
  <c r="AX27" i="3"/>
  <c r="G41" i="3"/>
  <c r="O41" i="3"/>
  <c r="W41" i="3"/>
  <c r="AE41" i="3"/>
  <c r="AM41" i="3"/>
  <c r="AU41" i="3"/>
  <c r="BC41" i="3"/>
  <c r="F56" i="3"/>
  <c r="N56" i="3"/>
  <c r="V56" i="3"/>
  <c r="AD56" i="3"/>
  <c r="AT56" i="3"/>
  <c r="BB56" i="3"/>
  <c r="E64" i="3"/>
  <c r="AK64" i="3"/>
  <c r="I73" i="3"/>
  <c r="AO73" i="3"/>
  <c r="V79" i="3"/>
  <c r="U79" i="3"/>
  <c r="Z82" i="3"/>
  <c r="E86" i="3"/>
  <c r="AK86" i="3"/>
  <c r="E96" i="3"/>
  <c r="AS96" i="3"/>
  <c r="J101" i="3"/>
  <c r="I106" i="3"/>
  <c r="AO106" i="3"/>
  <c r="AD117" i="3"/>
  <c r="U121" i="3"/>
  <c r="BA121" i="3"/>
  <c r="AD132" i="3"/>
  <c r="AS135" i="3"/>
  <c r="AH143" i="3"/>
  <c r="BB109" i="3"/>
  <c r="AO132" i="3"/>
  <c r="Y168" i="3"/>
  <c r="H41" i="3"/>
  <c r="P41" i="3"/>
  <c r="X41" i="3"/>
  <c r="AF41" i="3"/>
  <c r="AN41" i="3"/>
  <c r="AV41" i="3"/>
  <c r="J49" i="3"/>
  <c r="R49" i="3"/>
  <c r="Z49" i="3"/>
  <c r="AH49" i="3"/>
  <c r="AP49" i="3"/>
  <c r="AX49" i="3"/>
  <c r="I64" i="3"/>
  <c r="R64" i="3"/>
  <c r="AD64" i="3"/>
  <c r="AH79" i="3"/>
  <c r="AW79" i="3"/>
  <c r="AO82" i="3"/>
  <c r="AD86" i="3"/>
  <c r="AK96" i="3"/>
  <c r="Y101" i="3"/>
  <c r="AX101" i="3"/>
  <c r="AH106" i="3"/>
  <c r="E109" i="3"/>
  <c r="AK109" i="3"/>
  <c r="F117" i="3"/>
  <c r="U117" i="3"/>
  <c r="AH117" i="3"/>
  <c r="AG117" i="3"/>
  <c r="N121" i="3"/>
  <c r="AT121" i="3"/>
  <c r="F132" i="3"/>
  <c r="AG132" i="3"/>
  <c r="AS132" i="3"/>
  <c r="AX157" i="3"/>
  <c r="J174" i="3"/>
  <c r="AL174" i="3"/>
  <c r="Q188" i="3"/>
  <c r="AC188" i="3"/>
  <c r="BB188" i="3"/>
  <c r="BA188" i="3"/>
  <c r="F79" i="3"/>
  <c r="E79" i="3"/>
  <c r="J82" i="3"/>
  <c r="V109" i="3"/>
  <c r="J147" i="3"/>
  <c r="AW181" i="3"/>
  <c r="J43" i="3"/>
  <c r="R43" i="3"/>
  <c r="Z43" i="3"/>
  <c r="AP43" i="3"/>
  <c r="AX43" i="3"/>
  <c r="Y79" i="3"/>
  <c r="AL79" i="3"/>
  <c r="AK79" i="3"/>
  <c r="Q82" i="3"/>
  <c r="AP82" i="3"/>
  <c r="Z101" i="3"/>
  <c r="F109" i="3"/>
  <c r="AL109" i="3"/>
  <c r="I132" i="3"/>
  <c r="U132" i="3"/>
  <c r="V143" i="3"/>
  <c r="AX143" i="3"/>
  <c r="AO147" i="3"/>
  <c r="Z157" i="3"/>
  <c r="M174" i="3"/>
  <c r="BB194" i="3"/>
  <c r="BA194" i="3"/>
  <c r="F82" i="3"/>
  <c r="N82" i="3"/>
  <c r="V82" i="3"/>
  <c r="AD82" i="3"/>
  <c r="AL82" i="3"/>
  <c r="F101" i="3"/>
  <c r="N101" i="3"/>
  <c r="V101" i="3"/>
  <c r="AD101" i="3"/>
  <c r="Z138" i="3"/>
  <c r="J143" i="3"/>
  <c r="AK143" i="3"/>
  <c r="AW143" i="3"/>
  <c r="Y157" i="3"/>
  <c r="AH168" i="3"/>
  <c r="Y174" i="3"/>
  <c r="AK174" i="3"/>
  <c r="AG181" i="3"/>
  <c r="AS181" i="3"/>
  <c r="AD192" i="3"/>
  <c r="AC143" i="3"/>
  <c r="AO143" i="3"/>
  <c r="Z147" i="3"/>
  <c r="J157" i="3"/>
  <c r="AP157" i="3"/>
  <c r="Q174" i="3"/>
  <c r="AC174" i="3"/>
  <c r="BB174" i="3"/>
  <c r="Y181" i="3"/>
  <c r="AK181" i="3"/>
  <c r="AX181" i="3"/>
  <c r="N194" i="3"/>
  <c r="AP143" i="3"/>
  <c r="AD174" i="3"/>
  <c r="M181" i="3"/>
  <c r="AL194" i="3"/>
  <c r="AK194" i="3"/>
  <c r="I96" i="3"/>
  <c r="Q96" i="3"/>
  <c r="Y96" i="3"/>
  <c r="J117" i="3"/>
  <c r="R117" i="3"/>
  <c r="J132" i="3"/>
  <c r="R132" i="3"/>
  <c r="Z132" i="3"/>
  <c r="AH132" i="3"/>
  <c r="AP132" i="3"/>
  <c r="AX132" i="3"/>
  <c r="AO138" i="3"/>
  <c r="AW138" i="3"/>
  <c r="R143" i="3"/>
  <c r="AD143" i="3"/>
  <c r="AS143" i="3"/>
  <c r="R147" i="3"/>
  <c r="AX147" i="3"/>
  <c r="AH157" i="3"/>
  <c r="AW168" i="3"/>
  <c r="F174" i="3"/>
  <c r="R174" i="3"/>
  <c r="AG174" i="3"/>
  <c r="AS174" i="3"/>
  <c r="N181" i="3"/>
  <c r="AO181" i="3"/>
  <c r="BA181" i="3"/>
  <c r="M188" i="3"/>
  <c r="F73" i="3"/>
  <c r="V73" i="3"/>
  <c r="AL73" i="3"/>
  <c r="AT73" i="3"/>
  <c r="BB73" i="3"/>
  <c r="J96" i="3"/>
  <c r="R96" i="3"/>
  <c r="Z96" i="3"/>
  <c r="AH96" i="3"/>
  <c r="AP96" i="3"/>
  <c r="AX96" i="3"/>
  <c r="J109" i="3"/>
  <c r="R109" i="3"/>
  <c r="Z109" i="3"/>
  <c r="AH109" i="3"/>
  <c r="AP109" i="3"/>
  <c r="AX109" i="3"/>
  <c r="AG138" i="3"/>
  <c r="AP138" i="3"/>
  <c r="AX138" i="3"/>
  <c r="U143" i="3"/>
  <c r="AG143" i="3"/>
  <c r="I174" i="3"/>
  <c r="U174" i="3"/>
  <c r="AT174" i="3"/>
  <c r="E181" i="3"/>
  <c r="Q181" i="3"/>
  <c r="AC181" i="3"/>
  <c r="AP181" i="3"/>
  <c r="AS192" i="3"/>
  <c r="F194" i="3"/>
  <c r="D192" i="3"/>
  <c r="E194" i="3"/>
  <c r="AD194" i="3"/>
  <c r="AC138" i="3"/>
  <c r="J188" i="3"/>
  <c r="R188" i="3"/>
  <c r="Z188" i="3"/>
  <c r="AH188" i="3"/>
  <c r="AP188" i="3"/>
  <c r="AX188" i="3"/>
  <c r="AK192" i="3"/>
  <c r="BA192" i="3"/>
  <c r="F147" i="3"/>
  <c r="N147" i="3"/>
  <c r="V147" i="3"/>
  <c r="AD147" i="3"/>
  <c r="AL147" i="3"/>
  <c r="AT147" i="3"/>
  <c r="BB147" i="3"/>
  <c r="F157" i="3"/>
  <c r="N157" i="3"/>
  <c r="V157" i="3"/>
  <c r="AD157" i="3"/>
  <c r="AL157" i="3"/>
  <c r="AT157" i="3"/>
  <c r="G192" i="3"/>
  <c r="O192" i="3"/>
  <c r="W192" i="3"/>
  <c r="AE192" i="3"/>
  <c r="AM192" i="3"/>
  <c r="AU192" i="3"/>
  <c r="AQ198" i="3" l="1"/>
  <c r="L198" i="3"/>
  <c r="C198" i="3"/>
  <c r="H198" i="3"/>
  <c r="AJ198" i="3"/>
  <c r="S198" i="3"/>
  <c r="AI198" i="3"/>
  <c r="D198" i="3"/>
  <c r="W198" i="3"/>
  <c r="AB198" i="3"/>
  <c r="BC198" i="3"/>
  <c r="AN198" i="3"/>
  <c r="AR198" i="3"/>
  <c r="AF198" i="3"/>
  <c r="AY198" i="3"/>
  <c r="AZ198" i="3"/>
  <c r="P198" i="3"/>
  <c r="G198" i="3"/>
  <c r="X198" i="3"/>
  <c r="AV198" i="3"/>
  <c r="AU198" i="3"/>
  <c r="R192" i="3"/>
  <c r="O198" i="3"/>
  <c r="U192" i="3"/>
  <c r="T198" i="3"/>
  <c r="N192" i="3"/>
  <c r="K198" i="3"/>
  <c r="AP192" i="3"/>
  <c r="AM198" i="3"/>
  <c r="AH192" i="3"/>
  <c r="AE198" i="3"/>
  <c r="M155" i="3"/>
  <c r="BB130" i="3"/>
  <c r="AP141" i="3"/>
  <c r="M192" i="3"/>
  <c r="AC172" i="3"/>
  <c r="AD141" i="3"/>
  <c r="BB99" i="3"/>
  <c r="AS99" i="3"/>
  <c r="AL99" i="3"/>
  <c r="E130" i="3"/>
  <c r="U9" i="3"/>
  <c r="AT155" i="3"/>
  <c r="Q99" i="3"/>
  <c r="AX41" i="3"/>
  <c r="AH141" i="3"/>
  <c r="R155" i="3"/>
  <c r="AX141" i="3"/>
  <c r="E99" i="3"/>
  <c r="M41" i="3"/>
  <c r="V99" i="3"/>
  <c r="AL172" i="3"/>
  <c r="AX155" i="3"/>
  <c r="AP172" i="3"/>
  <c r="AH155" i="3"/>
  <c r="AD130" i="3"/>
  <c r="AG41" i="3"/>
  <c r="AL9" i="3"/>
  <c r="F9" i="3"/>
  <c r="AD41" i="3"/>
  <c r="V172" i="3"/>
  <c r="N130" i="3"/>
  <c r="V130" i="3"/>
  <c r="AW155" i="3"/>
  <c r="AK99" i="3"/>
  <c r="AS9" i="3"/>
  <c r="AC99" i="3"/>
  <c r="Y155" i="3"/>
  <c r="E41" i="3"/>
  <c r="AO130" i="3"/>
  <c r="AL130" i="3"/>
  <c r="AP9" i="3"/>
  <c r="AC9" i="3"/>
  <c r="I99" i="3"/>
  <c r="Q155" i="3"/>
  <c r="BB9" i="3"/>
  <c r="J172" i="3"/>
  <c r="AK9" i="3"/>
  <c r="AT141" i="3"/>
  <c r="E9" i="3"/>
  <c r="Z9" i="3"/>
  <c r="BA155" i="3"/>
  <c r="Q172" i="3"/>
  <c r="AK41" i="3"/>
  <c r="V41" i="3"/>
  <c r="BA41" i="3"/>
  <c r="AD99" i="3"/>
  <c r="J9" i="3"/>
  <c r="R141" i="3"/>
  <c r="AX172" i="3"/>
  <c r="AP99" i="3"/>
  <c r="V9" i="3"/>
  <c r="AT172" i="3"/>
  <c r="AO141" i="3"/>
  <c r="Z155" i="3"/>
  <c r="AX99" i="3"/>
  <c r="Z41" i="3"/>
  <c r="U41" i="3"/>
  <c r="AC41" i="3"/>
  <c r="AC155" i="3"/>
  <c r="J155" i="3"/>
  <c r="R41" i="3"/>
  <c r="N141" i="3"/>
  <c r="M172" i="3"/>
  <c r="AX9" i="3"/>
  <c r="BA9" i="3"/>
  <c r="Z172" i="3"/>
  <c r="AO41" i="3"/>
  <c r="M9" i="3"/>
  <c r="J130" i="3"/>
  <c r="Q130" i="3"/>
  <c r="BA172" i="3"/>
  <c r="AO155" i="3"/>
  <c r="AW130" i="3"/>
  <c r="U99" i="3"/>
  <c r="AK130" i="3"/>
  <c r="Q141" i="3"/>
  <c r="M99" i="3"/>
  <c r="N9" i="3"/>
  <c r="M141" i="3"/>
  <c r="AH130" i="3"/>
  <c r="AH99" i="3"/>
  <c r="Y130" i="3"/>
  <c r="Y141" i="3"/>
  <c r="I41" i="3"/>
  <c r="AG9" i="3"/>
  <c r="AS130" i="3"/>
  <c r="Y99" i="3"/>
  <c r="I141" i="3"/>
  <c r="AS41" i="3"/>
  <c r="AD9" i="3"/>
  <c r="AO99" i="3"/>
  <c r="I9" i="3"/>
  <c r="R9" i="3"/>
  <c r="AT9" i="3"/>
  <c r="I192" i="3"/>
  <c r="AC130" i="3"/>
  <c r="AW172" i="3"/>
  <c r="J41" i="3"/>
  <c r="N155" i="3"/>
  <c r="BB155" i="3"/>
  <c r="AW141" i="3"/>
  <c r="AG155" i="3"/>
  <c r="M130" i="3"/>
  <c r="AW192" i="3"/>
  <c r="AX192" i="3"/>
  <c r="J192" i="3"/>
  <c r="F172" i="3"/>
  <c r="J141" i="3"/>
  <c r="V141" i="3"/>
  <c r="U141" i="3"/>
  <c r="I130" i="3"/>
  <c r="AT130" i="3"/>
  <c r="AW41" i="3"/>
  <c r="AS155" i="3"/>
  <c r="AD155" i="3"/>
  <c r="R99" i="3"/>
  <c r="F192" i="3"/>
  <c r="Z130" i="3"/>
  <c r="Y192" i="3"/>
  <c r="Z192" i="3"/>
  <c r="AH172" i="3"/>
  <c r="AG172" i="3"/>
  <c r="AD172" i="3"/>
  <c r="BB172" i="3"/>
  <c r="AK155" i="3"/>
  <c r="AL155" i="3"/>
  <c r="Z99" i="3"/>
  <c r="AG141" i="3"/>
  <c r="AO172" i="3"/>
  <c r="AG130" i="3"/>
  <c r="AP41" i="3"/>
  <c r="AK172" i="3"/>
  <c r="U130" i="3"/>
  <c r="J99" i="3"/>
  <c r="Y41" i="3"/>
  <c r="U172" i="3"/>
  <c r="AP130" i="3"/>
  <c r="BA130" i="3"/>
  <c r="BA99" i="3"/>
  <c r="AT41" i="3"/>
  <c r="Q9" i="3"/>
  <c r="AW9" i="3"/>
  <c r="BB41" i="3"/>
  <c r="N99" i="3"/>
  <c r="AO192" i="3"/>
  <c r="AG192" i="3"/>
  <c r="Q192" i="3"/>
  <c r="E192" i="3"/>
  <c r="AS172" i="3"/>
  <c r="I172" i="3"/>
  <c r="E172" i="3"/>
  <c r="AX130" i="3"/>
  <c r="AH41" i="3"/>
  <c r="Q41" i="3"/>
  <c r="V192" i="3"/>
  <c r="Z141" i="3"/>
  <c r="N172" i="3"/>
  <c r="AS141" i="3"/>
  <c r="AC141" i="3"/>
  <c r="N41" i="3"/>
  <c r="AO9" i="3"/>
  <c r="Y172" i="3"/>
  <c r="AL41" i="3"/>
  <c r="AH9" i="3"/>
  <c r="AT99" i="3"/>
  <c r="F41" i="3"/>
  <c r="AL141" i="3"/>
  <c r="AK141" i="3"/>
  <c r="I155" i="3"/>
  <c r="F155" i="3"/>
  <c r="F141" i="3"/>
  <c r="E141" i="3"/>
  <c r="R172" i="3"/>
  <c r="E155" i="3"/>
  <c r="BA141" i="3"/>
  <c r="BB141" i="3"/>
  <c r="AG99" i="3"/>
  <c r="AP155" i="3"/>
  <c r="U155" i="3"/>
  <c r="V155" i="3"/>
  <c r="F130" i="3"/>
  <c r="AW99" i="3"/>
  <c r="F99" i="3"/>
  <c r="Y9" i="3"/>
  <c r="R130" i="3"/>
  <c r="U198" i="3" l="1"/>
  <c r="Q198" i="3"/>
  <c r="I198" i="3"/>
  <c r="R198" i="3"/>
  <c r="AG198" i="3"/>
  <c r="AW198" i="3"/>
  <c r="AK198" i="3"/>
  <c r="M198" i="3"/>
  <c r="BA198" i="3"/>
  <c r="AS198" i="3"/>
  <c r="AD198" i="3"/>
  <c r="AC198" i="3"/>
  <c r="Z198" i="3"/>
  <c r="V198" i="3"/>
  <c r="AO198" i="3"/>
  <c r="Y198" i="3"/>
  <c r="AP198" i="3"/>
  <c r="AT198" i="3"/>
  <c r="AH198" i="3"/>
  <c r="F198" i="3"/>
  <c r="J198" i="3"/>
  <c r="E198" i="3"/>
  <c r="N198" i="3"/>
  <c r="AX198" i="3"/>
  <c r="BB198" i="3"/>
  <c r="AL198" i="3"/>
  <c r="BB157" i="2" l="1"/>
  <c r="BA157" i="2"/>
  <c r="AX157" i="2"/>
  <c r="AW157" i="2"/>
  <c r="AT157" i="2"/>
  <c r="AS157" i="2"/>
  <c r="AP157" i="2"/>
  <c r="AO157" i="2"/>
  <c r="AL157" i="2"/>
  <c r="AK157" i="2"/>
  <c r="AH157" i="2"/>
  <c r="AG157" i="2"/>
  <c r="AD157" i="2"/>
  <c r="AC157" i="2"/>
  <c r="Z157" i="2"/>
  <c r="Y157" i="2"/>
  <c r="U157" i="2"/>
  <c r="Q157" i="2"/>
  <c r="M157" i="2"/>
  <c r="I157" i="2"/>
  <c r="E157" i="2"/>
  <c r="BA156" i="2"/>
  <c r="AW156" i="2"/>
  <c r="AS156" i="2"/>
  <c r="AO156" i="2"/>
  <c r="AL156" i="2"/>
  <c r="AK156" i="2"/>
  <c r="AG156" i="2"/>
  <c r="AC156" i="2"/>
  <c r="Z156" i="2"/>
  <c r="Y156" i="2"/>
  <c r="V156" i="2"/>
  <c r="U156" i="2"/>
  <c r="R156" i="2"/>
  <c r="Q156" i="2"/>
  <c r="N156" i="2"/>
  <c r="M156" i="2"/>
  <c r="J156" i="2"/>
  <c r="I156" i="2"/>
  <c r="F156" i="2"/>
  <c r="E156" i="2"/>
  <c r="BC154" i="2"/>
  <c r="AZ154" i="2"/>
  <c r="AY154" i="2"/>
  <c r="AU154" i="2"/>
  <c r="AX154" i="2" s="1"/>
  <c r="AR154" i="2"/>
  <c r="AQ154" i="2"/>
  <c r="AN154" i="2"/>
  <c r="AM154" i="2"/>
  <c r="AJ154" i="2"/>
  <c r="AI154" i="2"/>
  <c r="AF154" i="2"/>
  <c r="AE154" i="2"/>
  <c r="AB154" i="2"/>
  <c r="AA154" i="2"/>
  <c r="X154" i="2"/>
  <c r="W154" i="2"/>
  <c r="T154" i="2"/>
  <c r="S154" i="2"/>
  <c r="P154" i="2"/>
  <c r="O154" i="2"/>
  <c r="L154" i="2"/>
  <c r="K154" i="2"/>
  <c r="H154" i="2"/>
  <c r="G154" i="2"/>
  <c r="D154" i="2"/>
  <c r="C154" i="2"/>
  <c r="BB152" i="2"/>
  <c r="BA152" i="2"/>
  <c r="AX152" i="2"/>
  <c r="AW152" i="2"/>
  <c r="AT152" i="2"/>
  <c r="AS152" i="2"/>
  <c r="AP152" i="2"/>
  <c r="AO152" i="2"/>
  <c r="AL152" i="2"/>
  <c r="AK152" i="2"/>
  <c r="AH152" i="2"/>
  <c r="AG152" i="2"/>
  <c r="AD152" i="2"/>
  <c r="AC152" i="2"/>
  <c r="Z152" i="2"/>
  <c r="Y152" i="2"/>
  <c r="V152" i="2"/>
  <c r="U152" i="2"/>
  <c r="R152" i="2"/>
  <c r="Q152" i="2"/>
  <c r="N152" i="2"/>
  <c r="M152" i="2"/>
  <c r="J152" i="2"/>
  <c r="I152" i="2"/>
  <c r="F152" i="2"/>
  <c r="E152" i="2"/>
  <c r="BB151" i="2"/>
  <c r="BA151" i="2"/>
  <c r="AX151" i="2"/>
  <c r="AW151" i="2"/>
  <c r="AT151" i="2"/>
  <c r="AS151" i="2"/>
  <c r="AP151" i="2"/>
  <c r="AO151" i="2"/>
  <c r="AL151" i="2"/>
  <c r="AK151" i="2"/>
  <c r="AH151" i="2"/>
  <c r="AG151" i="2"/>
  <c r="AD151" i="2"/>
  <c r="AC151" i="2"/>
  <c r="Z151" i="2"/>
  <c r="Y151" i="2"/>
  <c r="V151" i="2"/>
  <c r="U151" i="2"/>
  <c r="R151" i="2"/>
  <c r="Q151" i="2"/>
  <c r="N151" i="2"/>
  <c r="M151" i="2"/>
  <c r="J151" i="2"/>
  <c r="I151" i="2"/>
  <c r="F151" i="2"/>
  <c r="E151" i="2"/>
  <c r="BC149" i="2"/>
  <c r="AZ149" i="2"/>
  <c r="BB149" i="2" s="1"/>
  <c r="AY149" i="2"/>
  <c r="AV149" i="2"/>
  <c r="AU149" i="2"/>
  <c r="AR149" i="2"/>
  <c r="AT149" i="2" s="1"/>
  <c r="AQ149" i="2"/>
  <c r="AN149" i="2"/>
  <c r="AM149" i="2"/>
  <c r="AJ149" i="2"/>
  <c r="AL149" i="2" s="1"/>
  <c r="AI149" i="2"/>
  <c r="AF149" i="2"/>
  <c r="AE149" i="2"/>
  <c r="AB149" i="2"/>
  <c r="AD149" i="2" s="1"/>
  <c r="AA149" i="2"/>
  <c r="X149" i="2"/>
  <c r="W149" i="2"/>
  <c r="T149" i="2"/>
  <c r="V149" i="2" s="1"/>
  <c r="S149" i="2"/>
  <c r="P149" i="2"/>
  <c r="O149" i="2"/>
  <c r="L149" i="2"/>
  <c r="N149" i="2" s="1"/>
  <c r="K149" i="2"/>
  <c r="H149" i="2"/>
  <c r="G149" i="2"/>
  <c r="D149" i="2"/>
  <c r="F149" i="2" s="1"/>
  <c r="C149" i="2"/>
  <c r="BB147" i="2"/>
  <c r="BA147" i="2"/>
  <c r="AX147" i="2"/>
  <c r="AW147" i="2"/>
  <c r="AT147" i="2"/>
  <c r="AS147" i="2"/>
  <c r="AP147" i="2"/>
  <c r="AO147" i="2"/>
  <c r="AL147" i="2"/>
  <c r="AK147" i="2"/>
  <c r="AH147" i="2"/>
  <c r="AG147" i="2"/>
  <c r="AD147" i="2"/>
  <c r="AC147" i="2"/>
  <c r="Z147" i="2"/>
  <c r="Y147" i="2"/>
  <c r="V147" i="2"/>
  <c r="U147" i="2"/>
  <c r="R147" i="2"/>
  <c r="Q147" i="2"/>
  <c r="N147" i="2"/>
  <c r="M147" i="2"/>
  <c r="J147" i="2"/>
  <c r="I147" i="2"/>
  <c r="F147" i="2"/>
  <c r="E147" i="2"/>
  <c r="BC145" i="2"/>
  <c r="AZ145" i="2"/>
  <c r="AY145" i="2"/>
  <c r="AV145" i="2"/>
  <c r="AU145" i="2"/>
  <c r="AR145" i="2"/>
  <c r="AQ145" i="2"/>
  <c r="AN145" i="2"/>
  <c r="AM145" i="2"/>
  <c r="AJ145" i="2"/>
  <c r="AI145" i="2"/>
  <c r="AF145" i="2"/>
  <c r="AE145" i="2"/>
  <c r="AB145" i="2"/>
  <c r="AA145" i="2"/>
  <c r="X145" i="2"/>
  <c r="W145" i="2"/>
  <c r="T145" i="2"/>
  <c r="S145" i="2"/>
  <c r="P145" i="2"/>
  <c r="O145" i="2"/>
  <c r="L145" i="2"/>
  <c r="K145" i="2"/>
  <c r="M145" i="2" s="1"/>
  <c r="H145" i="2"/>
  <c r="G145" i="2"/>
  <c r="D145" i="2"/>
  <c r="C145" i="2"/>
  <c r="BB141" i="2"/>
  <c r="BA141" i="2"/>
  <c r="AX141" i="2"/>
  <c r="AW141" i="2"/>
  <c r="AT141" i="2"/>
  <c r="AS141" i="2"/>
  <c r="AP141" i="2"/>
  <c r="AO141" i="2"/>
  <c r="AL141" i="2"/>
  <c r="AK141" i="2"/>
  <c r="AH141" i="2"/>
  <c r="AG141" i="2"/>
  <c r="AD141" i="2"/>
  <c r="AC141" i="2"/>
  <c r="Z141" i="2"/>
  <c r="Y141" i="2"/>
  <c r="V141" i="2"/>
  <c r="U141" i="2"/>
  <c r="R141" i="2"/>
  <c r="Q141" i="2"/>
  <c r="N141" i="2"/>
  <c r="M141" i="2"/>
  <c r="J141" i="2"/>
  <c r="I141" i="2"/>
  <c r="F141" i="2"/>
  <c r="E141" i="2"/>
  <c r="BC139" i="2"/>
  <c r="AZ139" i="2"/>
  <c r="AY139" i="2"/>
  <c r="AV139" i="2"/>
  <c r="AU139" i="2"/>
  <c r="AR139" i="2"/>
  <c r="AQ139" i="2"/>
  <c r="AN139" i="2"/>
  <c r="AM139" i="2"/>
  <c r="AJ139" i="2"/>
  <c r="AI139" i="2"/>
  <c r="AL139" i="2" s="1"/>
  <c r="AF139" i="2"/>
  <c r="AE139" i="2"/>
  <c r="AB139" i="2"/>
  <c r="AA139" i="2"/>
  <c r="X139" i="2"/>
  <c r="W139" i="2"/>
  <c r="T139" i="2"/>
  <c r="S139" i="2"/>
  <c r="P139" i="2"/>
  <c r="O139" i="2"/>
  <c r="L139" i="2"/>
  <c r="K139" i="2"/>
  <c r="H139" i="2"/>
  <c r="G139" i="2"/>
  <c r="D139" i="2"/>
  <c r="C139" i="2"/>
  <c r="E139" i="2" s="1"/>
  <c r="BB137" i="2"/>
  <c r="BA137" i="2"/>
  <c r="AX137" i="2"/>
  <c r="AW137" i="2"/>
  <c r="AT137" i="2"/>
  <c r="AS137" i="2"/>
  <c r="AP137" i="2"/>
  <c r="AO137" i="2"/>
  <c r="AL137" i="2"/>
  <c r="AK137" i="2"/>
  <c r="AH137" i="2"/>
  <c r="AG137" i="2"/>
  <c r="AD137" i="2"/>
  <c r="AC137" i="2"/>
  <c r="Z137" i="2"/>
  <c r="Y137" i="2"/>
  <c r="V137" i="2"/>
  <c r="U137" i="2"/>
  <c r="R137" i="2"/>
  <c r="Q137" i="2"/>
  <c r="N137" i="2"/>
  <c r="M137" i="2"/>
  <c r="J137" i="2"/>
  <c r="I137" i="2"/>
  <c r="F137" i="2"/>
  <c r="E137" i="2"/>
  <c r="BC135" i="2"/>
  <c r="AZ135" i="2"/>
  <c r="AY135" i="2"/>
  <c r="AV135" i="2"/>
  <c r="AU135" i="2"/>
  <c r="AR135" i="2"/>
  <c r="AQ135" i="2"/>
  <c r="AN135" i="2"/>
  <c r="AM135" i="2"/>
  <c r="AJ135" i="2"/>
  <c r="AI135" i="2"/>
  <c r="AF135" i="2"/>
  <c r="AE135" i="2"/>
  <c r="AB135" i="2"/>
  <c r="AA135" i="2"/>
  <c r="X135" i="2"/>
  <c r="X133" i="2" s="1"/>
  <c r="W135" i="2"/>
  <c r="T135" i="2"/>
  <c r="S135" i="2"/>
  <c r="P135" i="2"/>
  <c r="O135" i="2"/>
  <c r="L135" i="2"/>
  <c r="K135" i="2"/>
  <c r="H135" i="2"/>
  <c r="G135" i="2"/>
  <c r="D135" i="2"/>
  <c r="C135" i="2"/>
  <c r="BB131" i="2"/>
  <c r="BA131" i="2"/>
  <c r="AX131" i="2"/>
  <c r="AW131" i="2"/>
  <c r="AT131" i="2"/>
  <c r="AS131" i="2"/>
  <c r="AP131" i="2"/>
  <c r="AO131" i="2"/>
  <c r="AL131" i="2"/>
  <c r="AK131" i="2"/>
  <c r="AH131" i="2"/>
  <c r="AG131" i="2"/>
  <c r="AD131" i="2"/>
  <c r="AC131" i="2"/>
  <c r="Z131" i="2"/>
  <c r="Y131" i="2"/>
  <c r="V131" i="2"/>
  <c r="U131" i="2"/>
  <c r="R131" i="2"/>
  <c r="Q131" i="2"/>
  <c r="N131" i="2"/>
  <c r="M131" i="2"/>
  <c r="J131" i="2"/>
  <c r="I131" i="2"/>
  <c r="F131" i="2"/>
  <c r="E131" i="2"/>
  <c r="BB130" i="2"/>
  <c r="BA130" i="2"/>
  <c r="AX130" i="2"/>
  <c r="AW130" i="2"/>
  <c r="AT130" i="2"/>
  <c r="AS130" i="2"/>
  <c r="AP130" i="2"/>
  <c r="AO130" i="2"/>
  <c r="AL130" i="2"/>
  <c r="AK130" i="2"/>
  <c r="AH130" i="2"/>
  <c r="AG130" i="2"/>
  <c r="AD130" i="2"/>
  <c r="AC130" i="2"/>
  <c r="Z130" i="2"/>
  <c r="Y130" i="2"/>
  <c r="V130" i="2"/>
  <c r="U130" i="2"/>
  <c r="R130" i="2"/>
  <c r="Q130" i="2"/>
  <c r="N130" i="2"/>
  <c r="M130" i="2"/>
  <c r="J130" i="2"/>
  <c r="I130" i="2"/>
  <c r="E130" i="2"/>
  <c r="BB129" i="2"/>
  <c r="BA129" i="2"/>
  <c r="AX129" i="2"/>
  <c r="AW129" i="2"/>
  <c r="AT129" i="2"/>
  <c r="AS129" i="2"/>
  <c r="AP129" i="2"/>
  <c r="AO129" i="2"/>
  <c r="AL129" i="2"/>
  <c r="AK129" i="2"/>
  <c r="AH129" i="2"/>
  <c r="AG129" i="2"/>
  <c r="AD129" i="2"/>
  <c r="AC129" i="2"/>
  <c r="Z129" i="2"/>
  <c r="Y129" i="2"/>
  <c r="V129" i="2"/>
  <c r="U129" i="2"/>
  <c r="R129" i="2"/>
  <c r="Q129" i="2"/>
  <c r="N129" i="2"/>
  <c r="M129" i="2"/>
  <c r="J129" i="2"/>
  <c r="I129" i="2"/>
  <c r="F129" i="2"/>
  <c r="E129" i="2"/>
  <c r="BB128" i="2"/>
  <c r="BA128" i="2"/>
  <c r="AX128" i="2"/>
  <c r="AW128" i="2"/>
  <c r="AT128" i="2"/>
  <c r="AS128" i="2"/>
  <c r="AP128" i="2"/>
  <c r="AO128" i="2"/>
  <c r="AL128" i="2"/>
  <c r="AK128" i="2"/>
  <c r="AH128" i="2"/>
  <c r="AG128" i="2"/>
  <c r="AD128" i="2"/>
  <c r="AC128" i="2"/>
  <c r="Z128" i="2"/>
  <c r="Y128" i="2"/>
  <c r="V128" i="2"/>
  <c r="U128" i="2"/>
  <c r="R128" i="2"/>
  <c r="Q128" i="2"/>
  <c r="N128" i="2"/>
  <c r="M128" i="2"/>
  <c r="J128" i="2"/>
  <c r="I128" i="2"/>
  <c r="F128" i="2"/>
  <c r="E128" i="2"/>
  <c r="BC126" i="2"/>
  <c r="AZ126" i="2"/>
  <c r="AY126" i="2"/>
  <c r="AV126" i="2"/>
  <c r="AU126" i="2"/>
  <c r="AR126" i="2"/>
  <c r="AQ126" i="2"/>
  <c r="AN126" i="2"/>
  <c r="AM126" i="2"/>
  <c r="AJ126" i="2"/>
  <c r="AI126" i="2"/>
  <c r="AF126" i="2"/>
  <c r="AE126" i="2"/>
  <c r="AB126" i="2"/>
  <c r="AA126" i="2"/>
  <c r="X126" i="2"/>
  <c r="W126" i="2"/>
  <c r="T126" i="2"/>
  <c r="S126" i="2"/>
  <c r="P126" i="2"/>
  <c r="O126" i="2"/>
  <c r="L126" i="2"/>
  <c r="K126" i="2"/>
  <c r="H126" i="2"/>
  <c r="G126" i="2"/>
  <c r="D126" i="2"/>
  <c r="C126" i="2"/>
  <c r="BB124" i="2"/>
  <c r="BA124" i="2"/>
  <c r="AX124" i="2"/>
  <c r="AW124" i="2"/>
  <c r="AT124" i="2"/>
  <c r="AS124" i="2"/>
  <c r="AP124" i="2"/>
  <c r="AO124" i="2"/>
  <c r="AL124" i="2"/>
  <c r="AK124" i="2"/>
  <c r="AH124" i="2"/>
  <c r="AG124" i="2"/>
  <c r="AD124" i="2"/>
  <c r="AC124" i="2"/>
  <c r="Z124" i="2"/>
  <c r="Y124" i="2"/>
  <c r="V124" i="2"/>
  <c r="U124" i="2"/>
  <c r="R124" i="2"/>
  <c r="Q124" i="2"/>
  <c r="N124" i="2"/>
  <c r="M124" i="2"/>
  <c r="J124" i="2"/>
  <c r="I124" i="2"/>
  <c r="F124" i="2"/>
  <c r="E124" i="2"/>
  <c r="BB123" i="2"/>
  <c r="BA123" i="2"/>
  <c r="AX123" i="2"/>
  <c r="AW123" i="2"/>
  <c r="AT123" i="2"/>
  <c r="AS123" i="2"/>
  <c r="AP123" i="2"/>
  <c r="AO123" i="2"/>
  <c r="AL123" i="2"/>
  <c r="AK123" i="2"/>
  <c r="AH123" i="2"/>
  <c r="AG123" i="2"/>
  <c r="AD123" i="2"/>
  <c r="AC123" i="2"/>
  <c r="Z123" i="2"/>
  <c r="Y123" i="2"/>
  <c r="V123" i="2"/>
  <c r="U123" i="2"/>
  <c r="R123" i="2"/>
  <c r="Q123" i="2"/>
  <c r="N123" i="2"/>
  <c r="M123" i="2"/>
  <c r="J123" i="2"/>
  <c r="I123" i="2"/>
  <c r="F123" i="2"/>
  <c r="BE123" i="2" s="1"/>
  <c r="E123" i="2"/>
  <c r="BB122" i="2"/>
  <c r="BA122" i="2"/>
  <c r="AX122" i="2"/>
  <c r="AW122" i="2"/>
  <c r="AT122" i="2"/>
  <c r="AS122" i="2"/>
  <c r="AP122" i="2"/>
  <c r="AO122" i="2"/>
  <c r="AL122" i="2"/>
  <c r="AK122" i="2"/>
  <c r="AH122" i="2"/>
  <c r="AG122" i="2"/>
  <c r="AD122" i="2"/>
  <c r="AC122" i="2"/>
  <c r="Z122" i="2"/>
  <c r="Y122" i="2"/>
  <c r="V122" i="2"/>
  <c r="U122" i="2"/>
  <c r="R122" i="2"/>
  <c r="Q122" i="2"/>
  <c r="N122" i="2"/>
  <c r="M122" i="2"/>
  <c r="J122" i="2"/>
  <c r="I122" i="2"/>
  <c r="F122" i="2"/>
  <c r="E122" i="2"/>
  <c r="BB121" i="2"/>
  <c r="BA121" i="2"/>
  <c r="AX121" i="2"/>
  <c r="AW121" i="2"/>
  <c r="AT121" i="2"/>
  <c r="AS121" i="2"/>
  <c r="AP121" i="2"/>
  <c r="AO121" i="2"/>
  <c r="AL121" i="2"/>
  <c r="AK121" i="2"/>
  <c r="AH121" i="2"/>
  <c r="AG121" i="2"/>
  <c r="AD121" i="2"/>
  <c r="AC121" i="2"/>
  <c r="Z121" i="2"/>
  <c r="Y121" i="2"/>
  <c r="V121" i="2"/>
  <c r="U121" i="2"/>
  <c r="R121" i="2"/>
  <c r="Q121" i="2"/>
  <c r="N121" i="2"/>
  <c r="M121" i="2"/>
  <c r="J121" i="2"/>
  <c r="I121" i="2"/>
  <c r="F121" i="2"/>
  <c r="E121" i="2"/>
  <c r="BC119" i="2"/>
  <c r="AZ119" i="2"/>
  <c r="AY119" i="2"/>
  <c r="BA119" i="2" s="1"/>
  <c r="AV119" i="2"/>
  <c r="AU119" i="2"/>
  <c r="AR119" i="2"/>
  <c r="AQ119" i="2"/>
  <c r="AN119" i="2"/>
  <c r="AM119" i="2"/>
  <c r="AJ119" i="2"/>
  <c r="AI119" i="2"/>
  <c r="AF119" i="2"/>
  <c r="AE119" i="2"/>
  <c r="AB119" i="2"/>
  <c r="AA119" i="2"/>
  <c r="X119" i="2"/>
  <c r="W119" i="2"/>
  <c r="T119" i="2"/>
  <c r="S119" i="2"/>
  <c r="P119" i="2"/>
  <c r="O119" i="2"/>
  <c r="L119" i="2"/>
  <c r="K119" i="2"/>
  <c r="H119" i="2"/>
  <c r="G119" i="2"/>
  <c r="D119" i="2"/>
  <c r="C119" i="2"/>
  <c r="E119" i="2" s="1"/>
  <c r="BB115" i="2"/>
  <c r="BA115" i="2"/>
  <c r="AX115" i="2"/>
  <c r="AW115" i="2"/>
  <c r="AT115" i="2"/>
  <c r="AS115" i="2"/>
  <c r="AP115" i="2"/>
  <c r="AO115" i="2"/>
  <c r="AL115" i="2"/>
  <c r="AK115" i="2"/>
  <c r="AH115" i="2"/>
  <c r="AG115" i="2"/>
  <c r="AD115" i="2"/>
  <c r="AC115" i="2"/>
  <c r="Z115" i="2"/>
  <c r="Y115" i="2"/>
  <c r="V115" i="2"/>
  <c r="U115" i="2"/>
  <c r="R115" i="2"/>
  <c r="Q115" i="2"/>
  <c r="N115" i="2"/>
  <c r="M115" i="2"/>
  <c r="J115" i="2"/>
  <c r="I115" i="2"/>
  <c r="F115" i="2"/>
  <c r="E115" i="2"/>
  <c r="BC113" i="2"/>
  <c r="AZ113" i="2"/>
  <c r="AY113" i="2"/>
  <c r="AV113" i="2"/>
  <c r="AU113" i="2"/>
  <c r="AR113" i="2"/>
  <c r="AQ113" i="2"/>
  <c r="AN113" i="2"/>
  <c r="AM113" i="2"/>
  <c r="AJ113" i="2"/>
  <c r="AI113" i="2"/>
  <c r="AF113" i="2"/>
  <c r="AE113" i="2"/>
  <c r="AB113" i="2"/>
  <c r="AA113" i="2"/>
  <c r="X113" i="2"/>
  <c r="W113" i="2"/>
  <c r="T113" i="2"/>
  <c r="S113" i="2"/>
  <c r="P113" i="2"/>
  <c r="O113" i="2"/>
  <c r="L113" i="2"/>
  <c r="K113" i="2"/>
  <c r="H113" i="2"/>
  <c r="G113" i="2"/>
  <c r="D113" i="2"/>
  <c r="C113" i="2"/>
  <c r="BB111" i="2"/>
  <c r="BA111" i="2"/>
  <c r="AX111" i="2"/>
  <c r="AW111" i="2"/>
  <c r="AT111" i="2"/>
  <c r="AS111" i="2"/>
  <c r="AP111" i="2"/>
  <c r="AO111" i="2"/>
  <c r="AL111" i="2"/>
  <c r="AK111" i="2"/>
  <c r="AH111" i="2"/>
  <c r="AG111" i="2"/>
  <c r="AD111" i="2"/>
  <c r="AC111" i="2"/>
  <c r="Z111" i="2"/>
  <c r="Y111" i="2"/>
  <c r="V111" i="2"/>
  <c r="U111" i="2"/>
  <c r="Q111" i="2"/>
  <c r="M111" i="2"/>
  <c r="I111" i="2"/>
  <c r="E111" i="2"/>
  <c r="BB110" i="2"/>
  <c r="BA110" i="2"/>
  <c r="AX110" i="2"/>
  <c r="AW110" i="2"/>
  <c r="AT110" i="2"/>
  <c r="AS110" i="2"/>
  <c r="AP110" i="2"/>
  <c r="AO110" i="2"/>
  <c r="AL110" i="2"/>
  <c r="AK110" i="2"/>
  <c r="AH110" i="2"/>
  <c r="AG110" i="2"/>
  <c r="AD110" i="2"/>
  <c r="AC110" i="2"/>
  <c r="Z110" i="2"/>
  <c r="Y110" i="2"/>
  <c r="V110" i="2"/>
  <c r="U110" i="2"/>
  <c r="Q110" i="2"/>
  <c r="M110" i="2"/>
  <c r="I110" i="2"/>
  <c r="E110" i="2"/>
  <c r="BB109" i="2"/>
  <c r="BA109" i="2"/>
  <c r="AX109" i="2"/>
  <c r="AW109" i="2"/>
  <c r="AT109" i="2"/>
  <c r="AS109" i="2"/>
  <c r="AP109" i="2"/>
  <c r="AO109" i="2"/>
  <c r="AL109" i="2"/>
  <c r="AK109" i="2"/>
  <c r="AH109" i="2"/>
  <c r="AG109" i="2"/>
  <c r="AD109" i="2"/>
  <c r="AC109" i="2"/>
  <c r="Z109" i="2"/>
  <c r="Y109" i="2"/>
  <c r="V109" i="2"/>
  <c r="U109" i="2"/>
  <c r="R109" i="2"/>
  <c r="Q109" i="2"/>
  <c r="N109" i="2"/>
  <c r="M109" i="2"/>
  <c r="J109" i="2"/>
  <c r="I109" i="2"/>
  <c r="F109" i="2"/>
  <c r="E109" i="2"/>
  <c r="BA108" i="2"/>
  <c r="AW108" i="2"/>
  <c r="AS108" i="2"/>
  <c r="AO108" i="2"/>
  <c r="AK108" i="2"/>
  <c r="AG108" i="2"/>
  <c r="AC108" i="2"/>
  <c r="Y108" i="2"/>
  <c r="U108" i="2"/>
  <c r="Q108" i="2"/>
  <c r="M108" i="2"/>
  <c r="I108" i="2"/>
  <c r="E108" i="2"/>
  <c r="BB107" i="2"/>
  <c r="BA107" i="2"/>
  <c r="AX107" i="2"/>
  <c r="AW107" i="2"/>
  <c r="AT107" i="2"/>
  <c r="AS107" i="2"/>
  <c r="AP107" i="2"/>
  <c r="AO107" i="2"/>
  <c r="AL107" i="2"/>
  <c r="AK107" i="2"/>
  <c r="AH107" i="2"/>
  <c r="AG107" i="2"/>
  <c r="AD107" i="2"/>
  <c r="AC107" i="2"/>
  <c r="Z107" i="2"/>
  <c r="Y107" i="2"/>
  <c r="V107" i="2"/>
  <c r="U107" i="2"/>
  <c r="R107" i="2"/>
  <c r="Q107" i="2"/>
  <c r="N107" i="2"/>
  <c r="M107" i="2"/>
  <c r="J107" i="2"/>
  <c r="I107" i="2"/>
  <c r="F107" i="2"/>
  <c r="E107" i="2"/>
  <c r="BC105" i="2"/>
  <c r="AZ105" i="2"/>
  <c r="AY105" i="2"/>
  <c r="AV105" i="2"/>
  <c r="AU105" i="2"/>
  <c r="AR105" i="2"/>
  <c r="AR103" i="2" s="1"/>
  <c r="AQ105" i="2"/>
  <c r="AN105" i="2"/>
  <c r="AM105" i="2"/>
  <c r="AJ105" i="2"/>
  <c r="AJ103" i="2" s="1"/>
  <c r="AI105" i="2"/>
  <c r="AF105" i="2"/>
  <c r="AE105" i="2"/>
  <c r="AB105" i="2"/>
  <c r="AB103" i="2" s="1"/>
  <c r="AA105" i="2"/>
  <c r="X105" i="2"/>
  <c r="W105" i="2"/>
  <c r="T105" i="2"/>
  <c r="T103" i="2" s="1"/>
  <c r="S105" i="2"/>
  <c r="P105" i="2"/>
  <c r="O105" i="2"/>
  <c r="L105" i="2"/>
  <c r="K105" i="2"/>
  <c r="H105" i="2"/>
  <c r="G105" i="2"/>
  <c r="D105" i="2"/>
  <c r="C105" i="2"/>
  <c r="BB101" i="2"/>
  <c r="BA101" i="2"/>
  <c r="AX101" i="2"/>
  <c r="AW101" i="2"/>
  <c r="AT101" i="2"/>
  <c r="AS101" i="2"/>
  <c r="AP101" i="2"/>
  <c r="AO101" i="2"/>
  <c r="AL101" i="2"/>
  <c r="AK101" i="2"/>
  <c r="AH101" i="2"/>
  <c r="AG101" i="2"/>
  <c r="AD101" i="2"/>
  <c r="AC101" i="2"/>
  <c r="Z101" i="2"/>
  <c r="Y101" i="2"/>
  <c r="V101" i="2"/>
  <c r="U101" i="2"/>
  <c r="R101" i="2"/>
  <c r="Q101" i="2"/>
  <c r="N101" i="2"/>
  <c r="M101" i="2"/>
  <c r="J101" i="2"/>
  <c r="I101" i="2"/>
  <c r="F101" i="2"/>
  <c r="E101" i="2"/>
  <c r="BC99" i="2"/>
  <c r="AZ99" i="2"/>
  <c r="AY99" i="2"/>
  <c r="AV99" i="2"/>
  <c r="AU99" i="2"/>
  <c r="AW99" i="2" s="1"/>
  <c r="AR99" i="2"/>
  <c r="AQ99" i="2"/>
  <c r="AN99" i="2"/>
  <c r="AM99" i="2"/>
  <c r="AJ99" i="2"/>
  <c r="AI99" i="2"/>
  <c r="AF99" i="2"/>
  <c r="AE99" i="2"/>
  <c r="AG99" i="2" s="1"/>
  <c r="AB99" i="2"/>
  <c r="AA99" i="2"/>
  <c r="X99" i="2"/>
  <c r="W99" i="2"/>
  <c r="T99" i="2"/>
  <c r="S99" i="2"/>
  <c r="P99" i="2"/>
  <c r="O99" i="2"/>
  <c r="Q99" i="2" s="1"/>
  <c r="L99" i="2"/>
  <c r="K99" i="2"/>
  <c r="H99" i="2"/>
  <c r="G99" i="2"/>
  <c r="D99" i="2"/>
  <c r="C99" i="2"/>
  <c r="BB97" i="2"/>
  <c r="BA97" i="2"/>
  <c r="BA95" i="2" s="1"/>
  <c r="AX97" i="2"/>
  <c r="AW97" i="2"/>
  <c r="AW95" i="2" s="1"/>
  <c r="AT97" i="2"/>
  <c r="AS97" i="2"/>
  <c r="AS95" i="2" s="1"/>
  <c r="AP97" i="2"/>
  <c r="AO97" i="2"/>
  <c r="AL97" i="2"/>
  <c r="AK97" i="2"/>
  <c r="AK95" i="2" s="1"/>
  <c r="AG97" i="2"/>
  <c r="AC97" i="2"/>
  <c r="Y97" i="2"/>
  <c r="U97" i="2"/>
  <c r="Q97" i="2"/>
  <c r="BC95" i="2"/>
  <c r="AZ95" i="2"/>
  <c r="AY95" i="2"/>
  <c r="AV95" i="2"/>
  <c r="AX95" i="2" s="1"/>
  <c r="AU95" i="2"/>
  <c r="AR95" i="2"/>
  <c r="AQ95" i="2"/>
  <c r="AN95" i="2"/>
  <c r="AM95" i="2"/>
  <c r="AJ95" i="2"/>
  <c r="AI95" i="2"/>
  <c r="BB93" i="2"/>
  <c r="BA93" i="2"/>
  <c r="AX93" i="2"/>
  <c r="AW93" i="2"/>
  <c r="AT93" i="2"/>
  <c r="AS93" i="2"/>
  <c r="AP93" i="2"/>
  <c r="AO93" i="2"/>
  <c r="AL93" i="2"/>
  <c r="AK93" i="2"/>
  <c r="AH93" i="2"/>
  <c r="AG93" i="2"/>
  <c r="AD93" i="2"/>
  <c r="AC93" i="2"/>
  <c r="Z93" i="2"/>
  <c r="Y93" i="2"/>
  <c r="V93" i="2"/>
  <c r="U93" i="2"/>
  <c r="R93" i="2"/>
  <c r="Q93" i="2"/>
  <c r="N93" i="2"/>
  <c r="M93" i="2"/>
  <c r="J93" i="2"/>
  <c r="I93" i="2"/>
  <c r="F93" i="2"/>
  <c r="E93" i="2"/>
  <c r="BC91" i="2"/>
  <c r="AZ91" i="2"/>
  <c r="AY91" i="2"/>
  <c r="AV91" i="2"/>
  <c r="AU91" i="2"/>
  <c r="AR91" i="2"/>
  <c r="AQ91" i="2"/>
  <c r="AN91" i="2"/>
  <c r="AM91" i="2"/>
  <c r="AJ91" i="2"/>
  <c r="AI91" i="2"/>
  <c r="AF91" i="2"/>
  <c r="AE91" i="2"/>
  <c r="AB91" i="2"/>
  <c r="AA91" i="2"/>
  <c r="X91" i="2"/>
  <c r="W91" i="2"/>
  <c r="T91" i="2"/>
  <c r="S91" i="2"/>
  <c r="P91" i="2"/>
  <c r="O91" i="2"/>
  <c r="L91" i="2"/>
  <c r="K91" i="2"/>
  <c r="H91" i="2"/>
  <c r="G91" i="2"/>
  <c r="D91" i="2"/>
  <c r="C91" i="2"/>
  <c r="BB89" i="2"/>
  <c r="BA89" i="2"/>
  <c r="AX89" i="2"/>
  <c r="AW89" i="2"/>
  <c r="AT89" i="2"/>
  <c r="AS89" i="2"/>
  <c r="AP89" i="2"/>
  <c r="AO89" i="2"/>
  <c r="AL89" i="2"/>
  <c r="AK89" i="2"/>
  <c r="AH89" i="2"/>
  <c r="AG89" i="2"/>
  <c r="AD89" i="2"/>
  <c r="AC89" i="2"/>
  <c r="Z89" i="2"/>
  <c r="Y89" i="2"/>
  <c r="V89" i="2"/>
  <c r="U89" i="2"/>
  <c r="R89" i="2"/>
  <c r="Q89" i="2"/>
  <c r="N89" i="2"/>
  <c r="M89" i="2"/>
  <c r="J89" i="2"/>
  <c r="I89" i="2"/>
  <c r="F89" i="2"/>
  <c r="E89" i="2"/>
  <c r="BB88" i="2"/>
  <c r="BA88" i="2"/>
  <c r="AX88" i="2"/>
  <c r="AW88" i="2"/>
  <c r="AT88" i="2"/>
  <c r="AS88" i="2"/>
  <c r="AP88" i="2"/>
  <c r="AO88" i="2"/>
  <c r="AL88" i="2"/>
  <c r="AK88" i="2"/>
  <c r="AH88" i="2"/>
  <c r="AG88" i="2"/>
  <c r="AD88" i="2"/>
  <c r="AC88" i="2"/>
  <c r="Z88" i="2"/>
  <c r="Y88" i="2"/>
  <c r="V88" i="2"/>
  <c r="U88" i="2"/>
  <c r="R88" i="2"/>
  <c r="Q88" i="2"/>
  <c r="N88" i="2"/>
  <c r="M88" i="2"/>
  <c r="J88" i="2"/>
  <c r="I88" i="2"/>
  <c r="F88" i="2"/>
  <c r="E88" i="2"/>
  <c r="BB87" i="2"/>
  <c r="BA87" i="2"/>
  <c r="AX87" i="2"/>
  <c r="AW87" i="2"/>
  <c r="AT87" i="2"/>
  <c r="AS87" i="2"/>
  <c r="AP87" i="2"/>
  <c r="AO87" i="2"/>
  <c r="AL87" i="2"/>
  <c r="AK87" i="2"/>
  <c r="AH87" i="2"/>
  <c r="AG87" i="2"/>
  <c r="AD87" i="2"/>
  <c r="AC87" i="2"/>
  <c r="Z87" i="2"/>
  <c r="Y87" i="2"/>
  <c r="V87" i="2"/>
  <c r="U87" i="2"/>
  <c r="R87" i="2"/>
  <c r="Q87" i="2"/>
  <c r="N87" i="2"/>
  <c r="M87" i="2"/>
  <c r="J87" i="2"/>
  <c r="I87" i="2"/>
  <c r="F87" i="2"/>
  <c r="E87" i="2"/>
  <c r="BB86" i="2"/>
  <c r="BA86" i="2"/>
  <c r="AX86" i="2"/>
  <c r="AW86" i="2"/>
  <c r="AT86" i="2"/>
  <c r="AS86" i="2"/>
  <c r="AP86" i="2"/>
  <c r="AO86" i="2"/>
  <c r="AL86" i="2"/>
  <c r="AK86" i="2"/>
  <c r="AH86" i="2"/>
  <c r="AG86" i="2"/>
  <c r="AD86" i="2"/>
  <c r="AC86" i="2"/>
  <c r="Z86" i="2"/>
  <c r="Y86" i="2"/>
  <c r="V86" i="2"/>
  <c r="U86" i="2"/>
  <c r="R86" i="2"/>
  <c r="Q86" i="2"/>
  <c r="N86" i="2"/>
  <c r="M86" i="2"/>
  <c r="J86" i="2"/>
  <c r="I86" i="2"/>
  <c r="F86" i="2"/>
  <c r="E86" i="2"/>
  <c r="BB85" i="2"/>
  <c r="BA85" i="2"/>
  <c r="AX85" i="2"/>
  <c r="AW85" i="2"/>
  <c r="AT85" i="2"/>
  <c r="AS85" i="2"/>
  <c r="AP85" i="2"/>
  <c r="AO85" i="2"/>
  <c r="AL85" i="2"/>
  <c r="AK85" i="2"/>
  <c r="AH85" i="2"/>
  <c r="AG85" i="2"/>
  <c r="AD85" i="2"/>
  <c r="AC85" i="2"/>
  <c r="Z85" i="2"/>
  <c r="Y85" i="2"/>
  <c r="V85" i="2"/>
  <c r="U85" i="2"/>
  <c r="R85" i="2"/>
  <c r="Q85" i="2"/>
  <c r="N85" i="2"/>
  <c r="M85" i="2"/>
  <c r="J85" i="2"/>
  <c r="I85" i="2"/>
  <c r="F85" i="2"/>
  <c r="E85" i="2"/>
  <c r="BA84" i="2"/>
  <c r="AW84" i="2"/>
  <c r="AS84" i="2"/>
  <c r="AO84" i="2"/>
  <c r="AK84" i="2"/>
  <c r="AG84" i="2"/>
  <c r="AC84" i="2"/>
  <c r="Y84" i="2"/>
  <c r="U84" i="2"/>
  <c r="Q84" i="2"/>
  <c r="M84" i="2"/>
  <c r="I84" i="2"/>
  <c r="E84" i="2"/>
  <c r="BC82" i="2"/>
  <c r="AZ82" i="2"/>
  <c r="AY82" i="2"/>
  <c r="AV82" i="2"/>
  <c r="AU82" i="2"/>
  <c r="AR82" i="2"/>
  <c r="AQ82" i="2"/>
  <c r="AN82" i="2"/>
  <c r="AM82" i="2"/>
  <c r="AJ82" i="2"/>
  <c r="AI82" i="2"/>
  <c r="AF82" i="2"/>
  <c r="AE82" i="2"/>
  <c r="AB82" i="2"/>
  <c r="AA82" i="2"/>
  <c r="X82" i="2"/>
  <c r="W82" i="2"/>
  <c r="T82" i="2"/>
  <c r="S82" i="2"/>
  <c r="P82" i="2"/>
  <c r="O82" i="2"/>
  <c r="L82" i="2"/>
  <c r="K82" i="2"/>
  <c r="H82" i="2"/>
  <c r="G82" i="2"/>
  <c r="D82" i="2"/>
  <c r="C82" i="2"/>
  <c r="BB80" i="2"/>
  <c r="BA80" i="2"/>
  <c r="AX80" i="2"/>
  <c r="AW80" i="2"/>
  <c r="AT80" i="2"/>
  <c r="AS80" i="2"/>
  <c r="AP80" i="2"/>
  <c r="AO80" i="2"/>
  <c r="AL80" i="2"/>
  <c r="AK80" i="2"/>
  <c r="AH80" i="2"/>
  <c r="AG80" i="2"/>
  <c r="AD80" i="2"/>
  <c r="AC80" i="2"/>
  <c r="Z80" i="2"/>
  <c r="Y80" i="2"/>
  <c r="V80" i="2"/>
  <c r="U80" i="2"/>
  <c r="R80" i="2"/>
  <c r="Q80" i="2"/>
  <c r="N80" i="2"/>
  <c r="M80" i="2"/>
  <c r="J80" i="2"/>
  <c r="I80" i="2"/>
  <c r="F80" i="2"/>
  <c r="E80" i="2"/>
  <c r="BB79" i="2"/>
  <c r="BA79" i="2"/>
  <c r="AX79" i="2"/>
  <c r="AW79" i="2"/>
  <c r="AT79" i="2"/>
  <c r="AS79" i="2"/>
  <c r="AP79" i="2"/>
  <c r="AO79" i="2"/>
  <c r="AL79" i="2"/>
  <c r="AK79" i="2"/>
  <c r="AH79" i="2"/>
  <c r="AG79" i="2"/>
  <c r="AD79" i="2"/>
  <c r="AC79" i="2"/>
  <c r="Z79" i="2"/>
  <c r="Y79" i="2"/>
  <c r="V79" i="2"/>
  <c r="U79" i="2"/>
  <c r="R79" i="2"/>
  <c r="Q79" i="2"/>
  <c r="N79" i="2"/>
  <c r="M79" i="2"/>
  <c r="J79" i="2"/>
  <c r="I79" i="2"/>
  <c r="F79" i="2"/>
  <c r="E79" i="2"/>
  <c r="BB78" i="2"/>
  <c r="BA78" i="2"/>
  <c r="AX78" i="2"/>
  <c r="AW78" i="2"/>
  <c r="AT78" i="2"/>
  <c r="AS78" i="2"/>
  <c r="AP78" i="2"/>
  <c r="AO78" i="2"/>
  <c r="AL78" i="2"/>
  <c r="AK78" i="2"/>
  <c r="AG78" i="2"/>
  <c r="AD78" i="2"/>
  <c r="AC78" i="2"/>
  <c r="Z78" i="2"/>
  <c r="Y78" i="2"/>
  <c r="V78" i="2"/>
  <c r="U78" i="2"/>
  <c r="R78" i="2"/>
  <c r="Q78" i="2"/>
  <c r="N78" i="2"/>
  <c r="M78" i="2"/>
  <c r="J78" i="2"/>
  <c r="I78" i="2"/>
  <c r="F78" i="2"/>
  <c r="E78" i="2"/>
  <c r="BB77" i="2"/>
  <c r="BA77" i="2"/>
  <c r="AX77" i="2"/>
  <c r="AW77" i="2"/>
  <c r="AT77" i="2"/>
  <c r="AS77" i="2"/>
  <c r="AP77" i="2"/>
  <c r="AO77" i="2"/>
  <c r="AL77" i="2"/>
  <c r="AK77" i="2"/>
  <c r="AH77" i="2"/>
  <c r="AG77" i="2"/>
  <c r="AD77" i="2"/>
  <c r="AC77" i="2"/>
  <c r="Z77" i="2"/>
  <c r="Y77" i="2"/>
  <c r="V77" i="2"/>
  <c r="U77" i="2"/>
  <c r="R77" i="2"/>
  <c r="Q77" i="2"/>
  <c r="N77" i="2"/>
  <c r="M77" i="2"/>
  <c r="J77" i="2"/>
  <c r="I77" i="2"/>
  <c r="F77" i="2"/>
  <c r="E77" i="2"/>
  <c r="BC75" i="2"/>
  <c r="AZ75" i="2"/>
  <c r="AY75" i="2"/>
  <c r="AV75" i="2"/>
  <c r="AU75" i="2"/>
  <c r="AR75" i="2"/>
  <c r="AQ75" i="2"/>
  <c r="AN75" i="2"/>
  <c r="AM75" i="2"/>
  <c r="AJ75" i="2"/>
  <c r="AI75" i="2"/>
  <c r="AF75" i="2"/>
  <c r="AE75" i="2"/>
  <c r="AB75" i="2"/>
  <c r="AA75" i="2"/>
  <c r="X75" i="2"/>
  <c r="W75" i="2"/>
  <c r="T75" i="2"/>
  <c r="S75" i="2"/>
  <c r="P75" i="2"/>
  <c r="O75" i="2"/>
  <c r="L75" i="2"/>
  <c r="K75" i="2"/>
  <c r="H75" i="2"/>
  <c r="G75" i="2"/>
  <c r="D75" i="2"/>
  <c r="C75" i="2"/>
  <c r="BB69" i="2"/>
  <c r="BA69" i="2"/>
  <c r="AX69" i="2"/>
  <c r="AW69" i="2"/>
  <c r="AT69" i="2"/>
  <c r="AS69" i="2"/>
  <c r="AP69" i="2"/>
  <c r="AO69" i="2"/>
  <c r="AK69" i="2"/>
  <c r="AH69" i="2"/>
  <c r="AG69" i="2"/>
  <c r="AD69" i="2"/>
  <c r="AC69" i="2"/>
  <c r="Z69" i="2"/>
  <c r="Y69" i="2"/>
  <c r="V69" i="2"/>
  <c r="U69" i="2"/>
  <c r="R69" i="2"/>
  <c r="Q69" i="2"/>
  <c r="N69" i="2"/>
  <c r="M69" i="2"/>
  <c r="J69" i="2"/>
  <c r="I69" i="2"/>
  <c r="F69" i="2"/>
  <c r="E69" i="2"/>
  <c r="BB68" i="2"/>
  <c r="BA68" i="2"/>
  <c r="AX68" i="2"/>
  <c r="AW68" i="2"/>
  <c r="AT68" i="2"/>
  <c r="AS68" i="2"/>
  <c r="AP68" i="2"/>
  <c r="AO68" i="2"/>
  <c r="AK68" i="2"/>
  <c r="AH68" i="2"/>
  <c r="AG68" i="2"/>
  <c r="AD68" i="2"/>
  <c r="AC68" i="2"/>
  <c r="Z68" i="2"/>
  <c r="Y68" i="2"/>
  <c r="V68" i="2"/>
  <c r="U68" i="2"/>
  <c r="R68" i="2"/>
  <c r="Q68" i="2"/>
  <c r="N68" i="2"/>
  <c r="M68" i="2"/>
  <c r="J68" i="2"/>
  <c r="I68" i="2"/>
  <c r="F68" i="2"/>
  <c r="E68" i="2"/>
  <c r="BC66" i="2"/>
  <c r="AZ66" i="2"/>
  <c r="AY66" i="2"/>
  <c r="AV66" i="2"/>
  <c r="AU66" i="2"/>
  <c r="AR66" i="2"/>
  <c r="AQ66" i="2"/>
  <c r="AN66" i="2"/>
  <c r="AM66" i="2"/>
  <c r="AJ66" i="2"/>
  <c r="AI66" i="2"/>
  <c r="AK66" i="2" s="1"/>
  <c r="AF66" i="2"/>
  <c r="AE66" i="2"/>
  <c r="AB66" i="2"/>
  <c r="AA66" i="2"/>
  <c r="X66" i="2"/>
  <c r="W66" i="2"/>
  <c r="T66" i="2"/>
  <c r="S66" i="2"/>
  <c r="U66" i="2" s="1"/>
  <c r="P66" i="2"/>
  <c r="O66" i="2"/>
  <c r="L66" i="2"/>
  <c r="K66" i="2"/>
  <c r="H66" i="2"/>
  <c r="G66" i="2"/>
  <c r="D66" i="2"/>
  <c r="C66" i="2"/>
  <c r="E66" i="2" s="1"/>
  <c r="BB64" i="2"/>
  <c r="BA64" i="2"/>
  <c r="AX64" i="2"/>
  <c r="AW64" i="2"/>
  <c r="AT64" i="2"/>
  <c r="AS64" i="2"/>
  <c r="AP64" i="2"/>
  <c r="AO64" i="2"/>
  <c r="AL64" i="2"/>
  <c r="AK64" i="2"/>
  <c r="AH64" i="2"/>
  <c r="AG64" i="2"/>
  <c r="AD64" i="2"/>
  <c r="AC64" i="2"/>
  <c r="Z64" i="2"/>
  <c r="Y64" i="2"/>
  <c r="V64" i="2"/>
  <c r="U64" i="2"/>
  <c r="R64" i="2"/>
  <c r="Q64" i="2"/>
  <c r="N64" i="2"/>
  <c r="M64" i="2"/>
  <c r="J64" i="2"/>
  <c r="I64" i="2"/>
  <c r="F64" i="2"/>
  <c r="E64" i="2"/>
  <c r="BA63" i="2"/>
  <c r="AW63" i="2"/>
  <c r="AS63" i="2"/>
  <c r="AO63" i="2"/>
  <c r="AK63" i="2"/>
  <c r="AH63" i="2"/>
  <c r="AG63" i="2"/>
  <c r="AD63" i="2"/>
  <c r="AC63" i="2"/>
  <c r="Z63" i="2"/>
  <c r="Y63" i="2"/>
  <c r="V63" i="2"/>
  <c r="U63" i="2"/>
  <c r="R63" i="2"/>
  <c r="Q63" i="2"/>
  <c r="N63" i="2"/>
  <c r="M63" i="2"/>
  <c r="J63" i="2"/>
  <c r="I63" i="2"/>
  <c r="F63" i="2"/>
  <c r="E63" i="2"/>
  <c r="BC61" i="2"/>
  <c r="AZ61" i="2"/>
  <c r="AY61" i="2"/>
  <c r="AV61" i="2"/>
  <c r="AU61" i="2"/>
  <c r="AR61" i="2"/>
  <c r="AQ61" i="2"/>
  <c r="AN61" i="2"/>
  <c r="AM61" i="2"/>
  <c r="AJ61" i="2"/>
  <c r="AI61" i="2"/>
  <c r="AF61" i="2"/>
  <c r="AE61" i="2"/>
  <c r="AB61" i="2"/>
  <c r="AA61" i="2"/>
  <c r="X61" i="2"/>
  <c r="W61" i="2"/>
  <c r="T61" i="2"/>
  <c r="S61" i="2"/>
  <c r="P61" i="2"/>
  <c r="O61" i="2"/>
  <c r="L61" i="2"/>
  <c r="K61" i="2"/>
  <c r="H61" i="2"/>
  <c r="G61" i="2"/>
  <c r="D61" i="2"/>
  <c r="C61" i="2"/>
  <c r="BB57" i="2"/>
  <c r="BA57" i="2"/>
  <c r="AX57" i="2"/>
  <c r="AW57" i="2"/>
  <c r="AT57" i="2"/>
  <c r="AS57" i="2"/>
  <c r="AP57" i="2"/>
  <c r="AO57" i="2"/>
  <c r="AL57" i="2"/>
  <c r="AK57" i="2"/>
  <c r="AH57" i="2"/>
  <c r="AG57" i="2"/>
  <c r="AD57" i="2"/>
  <c r="AC57" i="2"/>
  <c r="Z57" i="2"/>
  <c r="Y57" i="2"/>
  <c r="V57" i="2"/>
  <c r="U57" i="2"/>
  <c r="R57" i="2"/>
  <c r="Q57" i="2"/>
  <c r="N57" i="2"/>
  <c r="M57" i="2"/>
  <c r="J57" i="2"/>
  <c r="I57" i="2"/>
  <c r="F57" i="2"/>
  <c r="E57" i="2"/>
  <c r="BC55" i="2"/>
  <c r="AZ55" i="2"/>
  <c r="AY55" i="2"/>
  <c r="AV55" i="2"/>
  <c r="AU55" i="2"/>
  <c r="AR55" i="2"/>
  <c r="AQ55" i="2"/>
  <c r="AN55" i="2"/>
  <c r="AM55" i="2"/>
  <c r="AJ55" i="2"/>
  <c r="AI55" i="2"/>
  <c r="AF55" i="2"/>
  <c r="AE55" i="2"/>
  <c r="AB55" i="2"/>
  <c r="AA55" i="2"/>
  <c r="X55" i="2"/>
  <c r="W55" i="2"/>
  <c r="T55" i="2"/>
  <c r="S55" i="2"/>
  <c r="P55" i="2"/>
  <c r="O55" i="2"/>
  <c r="L55" i="2"/>
  <c r="K55" i="2"/>
  <c r="H55" i="2"/>
  <c r="G55" i="2"/>
  <c r="D55" i="2"/>
  <c r="C55" i="2"/>
  <c r="BB49" i="2"/>
  <c r="AX49" i="2"/>
  <c r="AT49" i="2"/>
  <c r="AP49" i="2"/>
  <c r="AL49" i="2"/>
  <c r="AH49" i="2"/>
  <c r="AD49" i="2"/>
  <c r="Z49" i="2"/>
  <c r="V49" i="2"/>
  <c r="R49" i="2"/>
  <c r="N49" i="2"/>
  <c r="J49" i="2"/>
  <c r="F49" i="2"/>
  <c r="BD49" i="2" s="1"/>
  <c r="BC47" i="2"/>
  <c r="AZ47" i="2"/>
  <c r="AY47" i="2"/>
  <c r="AV47" i="2"/>
  <c r="AU47" i="2"/>
  <c r="AR47" i="2"/>
  <c r="AQ47" i="2"/>
  <c r="AN47" i="2"/>
  <c r="AM47" i="2"/>
  <c r="AJ47" i="2"/>
  <c r="AI47" i="2"/>
  <c r="AF47" i="2"/>
  <c r="AE47" i="2"/>
  <c r="AB47" i="2"/>
  <c r="AA47" i="2"/>
  <c r="X47" i="2"/>
  <c r="W47" i="2"/>
  <c r="T47" i="2"/>
  <c r="S47" i="2"/>
  <c r="P47" i="2"/>
  <c r="O47" i="2"/>
  <c r="L47" i="2"/>
  <c r="K47" i="2"/>
  <c r="H47" i="2"/>
  <c r="G47" i="2"/>
  <c r="D47" i="2"/>
  <c r="C47" i="2"/>
  <c r="BB45" i="2"/>
  <c r="BA45" i="2"/>
  <c r="AX45" i="2"/>
  <c r="AW45" i="2"/>
  <c r="AT45" i="2"/>
  <c r="AS45" i="2"/>
  <c r="AP45" i="2"/>
  <c r="AO45" i="2"/>
  <c r="AL45" i="2"/>
  <c r="AK45" i="2"/>
  <c r="AH45" i="2"/>
  <c r="AG45" i="2"/>
  <c r="AD45" i="2"/>
  <c r="AC45" i="2"/>
  <c r="Z45" i="2"/>
  <c r="Y45" i="2"/>
  <c r="V45" i="2"/>
  <c r="U45" i="2"/>
  <c r="R45" i="2"/>
  <c r="Q45" i="2"/>
  <c r="N45" i="2"/>
  <c r="M45" i="2"/>
  <c r="J45" i="2"/>
  <c r="I45" i="2"/>
  <c r="F45" i="2"/>
  <c r="E45" i="2"/>
  <c r="BB44" i="2"/>
  <c r="BA44" i="2"/>
  <c r="AX44" i="2"/>
  <c r="AW44" i="2"/>
  <c r="AT44" i="2"/>
  <c r="AS44" i="2"/>
  <c r="AP44" i="2"/>
  <c r="AO44" i="2"/>
  <c r="AL44" i="2"/>
  <c r="AK44" i="2"/>
  <c r="AH44" i="2"/>
  <c r="AG44" i="2"/>
  <c r="AD44" i="2"/>
  <c r="AC44" i="2"/>
  <c r="Z44" i="2"/>
  <c r="Y44" i="2"/>
  <c r="V44" i="2"/>
  <c r="U44" i="2"/>
  <c r="R44" i="2"/>
  <c r="Q44" i="2"/>
  <c r="N44" i="2"/>
  <c r="M44" i="2"/>
  <c r="J44" i="2"/>
  <c r="I44" i="2"/>
  <c r="F44" i="2"/>
  <c r="E44" i="2"/>
  <c r="BB43" i="2"/>
  <c r="BA43" i="2"/>
  <c r="AX43" i="2"/>
  <c r="AW43" i="2"/>
  <c r="AT43" i="2"/>
  <c r="AS43" i="2"/>
  <c r="AP43" i="2"/>
  <c r="AO43" i="2"/>
  <c r="AL43" i="2"/>
  <c r="AK43" i="2"/>
  <c r="AH43" i="2"/>
  <c r="AG43" i="2"/>
  <c r="AD43" i="2"/>
  <c r="AC43" i="2"/>
  <c r="Z43" i="2"/>
  <c r="Y43" i="2"/>
  <c r="V43" i="2"/>
  <c r="U43" i="2"/>
  <c r="R43" i="2"/>
  <c r="Q43" i="2"/>
  <c r="N43" i="2"/>
  <c r="M43" i="2"/>
  <c r="J43" i="2"/>
  <c r="I43" i="2"/>
  <c r="F43" i="2"/>
  <c r="E43" i="2"/>
  <c r="BB42" i="2"/>
  <c r="BA42" i="2"/>
  <c r="AX42" i="2"/>
  <c r="AW42" i="2"/>
  <c r="AT42" i="2"/>
  <c r="AS42" i="2"/>
  <c r="AP42" i="2"/>
  <c r="AO42" i="2"/>
  <c r="AL42" i="2"/>
  <c r="AK42" i="2"/>
  <c r="AH42" i="2"/>
  <c r="AG42" i="2"/>
  <c r="AD42" i="2"/>
  <c r="AC42" i="2"/>
  <c r="Z42" i="2"/>
  <c r="Y42" i="2"/>
  <c r="V42" i="2"/>
  <c r="U42" i="2"/>
  <c r="R42" i="2"/>
  <c r="Q42" i="2"/>
  <c r="N42" i="2"/>
  <c r="M42" i="2"/>
  <c r="J42" i="2"/>
  <c r="I42" i="2"/>
  <c r="F42" i="2"/>
  <c r="E42" i="2"/>
  <c r="BB41" i="2"/>
  <c r="BA41" i="2"/>
  <c r="AX41" i="2"/>
  <c r="AW41" i="2"/>
  <c r="AT41" i="2"/>
  <c r="AS41" i="2"/>
  <c r="AP41" i="2"/>
  <c r="AO41" i="2"/>
  <c r="AL41" i="2"/>
  <c r="AK41" i="2"/>
  <c r="AH41" i="2"/>
  <c r="AG41" i="2"/>
  <c r="AD41" i="2"/>
  <c r="AC41" i="2"/>
  <c r="Z41" i="2"/>
  <c r="Y41" i="2"/>
  <c r="V41" i="2"/>
  <c r="U41" i="2"/>
  <c r="R41" i="2"/>
  <c r="Q41" i="2"/>
  <c r="N41" i="2"/>
  <c r="M41" i="2"/>
  <c r="J41" i="2"/>
  <c r="I41" i="2"/>
  <c r="F41" i="2"/>
  <c r="E41" i="2"/>
  <c r="BB40" i="2"/>
  <c r="BA40" i="2"/>
  <c r="AX40" i="2"/>
  <c r="AW40" i="2"/>
  <c r="AT40" i="2"/>
  <c r="AS40" i="2"/>
  <c r="AP40" i="2"/>
  <c r="AO40" i="2"/>
  <c r="AL40" i="2"/>
  <c r="AK40" i="2"/>
  <c r="AH40" i="2"/>
  <c r="AG40" i="2"/>
  <c r="AD40" i="2"/>
  <c r="AC40" i="2"/>
  <c r="Z40" i="2"/>
  <c r="Y40" i="2"/>
  <c r="V40" i="2"/>
  <c r="U40" i="2"/>
  <c r="R40" i="2"/>
  <c r="Q40" i="2"/>
  <c r="N40" i="2"/>
  <c r="M40" i="2"/>
  <c r="J40" i="2"/>
  <c r="I40" i="2"/>
  <c r="F40" i="2"/>
  <c r="E40" i="2"/>
  <c r="BB39" i="2"/>
  <c r="BA39" i="2"/>
  <c r="AX39" i="2"/>
  <c r="AW39" i="2"/>
  <c r="AT39" i="2"/>
  <c r="AS39" i="2"/>
  <c r="AP39" i="2"/>
  <c r="AO39" i="2"/>
  <c r="AL39" i="2"/>
  <c r="AK39" i="2"/>
  <c r="AH39" i="2"/>
  <c r="AG39" i="2"/>
  <c r="AD39" i="2"/>
  <c r="AC39" i="2"/>
  <c r="Z39" i="2"/>
  <c r="Y39" i="2"/>
  <c r="V39" i="2"/>
  <c r="U39" i="2"/>
  <c r="R39" i="2"/>
  <c r="Q39" i="2"/>
  <c r="N39" i="2"/>
  <c r="M39" i="2"/>
  <c r="J39" i="2"/>
  <c r="I39" i="2"/>
  <c r="F39" i="2"/>
  <c r="E39" i="2"/>
  <c r="BB38" i="2"/>
  <c r="BA38" i="2"/>
  <c r="AX38" i="2"/>
  <c r="AW38" i="2"/>
  <c r="AT38" i="2"/>
  <c r="AS38" i="2"/>
  <c r="AP38" i="2"/>
  <c r="AO38" i="2"/>
  <c r="AL38" i="2"/>
  <c r="AK38" i="2"/>
  <c r="AH38" i="2"/>
  <c r="AG38" i="2"/>
  <c r="AD38" i="2"/>
  <c r="AC38" i="2"/>
  <c r="Z38" i="2"/>
  <c r="Y38" i="2"/>
  <c r="V38" i="2"/>
  <c r="U38" i="2"/>
  <c r="R38" i="2"/>
  <c r="Q38" i="2"/>
  <c r="N38" i="2"/>
  <c r="M38" i="2"/>
  <c r="J38" i="2"/>
  <c r="I38" i="2"/>
  <c r="F38" i="2"/>
  <c r="E38" i="2"/>
  <c r="BB37" i="2"/>
  <c r="BA37" i="2"/>
  <c r="AX37" i="2"/>
  <c r="AW37" i="2"/>
  <c r="AT37" i="2"/>
  <c r="AS37" i="2"/>
  <c r="AP37" i="2"/>
  <c r="AO37" i="2"/>
  <c r="AL37" i="2"/>
  <c r="AK37" i="2"/>
  <c r="AH37" i="2"/>
  <c r="AG37" i="2"/>
  <c r="AD37" i="2"/>
  <c r="AC37" i="2"/>
  <c r="Z37" i="2"/>
  <c r="Y37" i="2"/>
  <c r="V37" i="2"/>
  <c r="U37" i="2"/>
  <c r="R37" i="2"/>
  <c r="Q37" i="2"/>
  <c r="N37" i="2"/>
  <c r="M37" i="2"/>
  <c r="J37" i="2"/>
  <c r="I37" i="2"/>
  <c r="F37" i="2"/>
  <c r="E37" i="2"/>
  <c r="BB36" i="2"/>
  <c r="BA36" i="2"/>
  <c r="AX36" i="2"/>
  <c r="AW36" i="2"/>
  <c r="AT36" i="2"/>
  <c r="AS36" i="2"/>
  <c r="AP36" i="2"/>
  <c r="AO36" i="2"/>
  <c r="AL36" i="2"/>
  <c r="AK36" i="2"/>
  <c r="AH36" i="2"/>
  <c r="AG36" i="2"/>
  <c r="AD36" i="2"/>
  <c r="AC36" i="2"/>
  <c r="Z36" i="2"/>
  <c r="Y36" i="2"/>
  <c r="V36" i="2"/>
  <c r="U36" i="2"/>
  <c r="R36" i="2"/>
  <c r="Q36" i="2"/>
  <c r="N36" i="2"/>
  <c r="M36" i="2"/>
  <c r="J36" i="2"/>
  <c r="I36" i="2"/>
  <c r="F36" i="2"/>
  <c r="E36" i="2"/>
  <c r="BB35" i="2"/>
  <c r="BA35" i="2"/>
  <c r="AX35" i="2"/>
  <c r="AW35" i="2"/>
  <c r="AT35" i="2"/>
  <c r="AS35" i="2"/>
  <c r="AP35" i="2"/>
  <c r="AO35" i="2"/>
  <c r="AL35" i="2"/>
  <c r="AK35" i="2"/>
  <c r="AH35" i="2"/>
  <c r="AG35" i="2"/>
  <c r="AD35" i="2"/>
  <c r="AC35" i="2"/>
  <c r="Z35" i="2"/>
  <c r="Y35" i="2"/>
  <c r="V35" i="2"/>
  <c r="U35" i="2"/>
  <c r="R35" i="2"/>
  <c r="Q35" i="2"/>
  <c r="N35" i="2"/>
  <c r="M35" i="2"/>
  <c r="J35" i="2"/>
  <c r="I35" i="2"/>
  <c r="F35" i="2"/>
  <c r="E35" i="2"/>
  <c r="BB34" i="2"/>
  <c r="BA34" i="2"/>
  <c r="AX34" i="2"/>
  <c r="AW34" i="2"/>
  <c r="AT34" i="2"/>
  <c r="AS34" i="2"/>
  <c r="AP34" i="2"/>
  <c r="AO34" i="2"/>
  <c r="AL34" i="2"/>
  <c r="AK34" i="2"/>
  <c r="AH34" i="2"/>
  <c r="AG34" i="2"/>
  <c r="AD34" i="2"/>
  <c r="AC34" i="2"/>
  <c r="Z34" i="2"/>
  <c r="Y34" i="2"/>
  <c r="V34" i="2"/>
  <c r="U34" i="2"/>
  <c r="R34" i="2"/>
  <c r="Q34" i="2"/>
  <c r="N34" i="2"/>
  <c r="M34" i="2"/>
  <c r="J34" i="2"/>
  <c r="I34" i="2"/>
  <c r="F34" i="2"/>
  <c r="E34" i="2"/>
  <c r="BB33" i="2"/>
  <c r="BA33" i="2"/>
  <c r="AX33" i="2"/>
  <c r="AW33" i="2"/>
  <c r="AT33" i="2"/>
  <c r="AS33" i="2"/>
  <c r="AP33" i="2"/>
  <c r="AO33" i="2"/>
  <c r="AL33" i="2"/>
  <c r="AK33" i="2"/>
  <c r="AH33" i="2"/>
  <c r="AG33" i="2"/>
  <c r="AD33" i="2"/>
  <c r="AC33" i="2"/>
  <c r="Z33" i="2"/>
  <c r="Y33" i="2"/>
  <c r="V33" i="2"/>
  <c r="U33" i="2"/>
  <c r="R33" i="2"/>
  <c r="Q33" i="2"/>
  <c r="N33" i="2"/>
  <c r="M33" i="2"/>
  <c r="J33" i="2"/>
  <c r="I33" i="2"/>
  <c r="F33" i="2"/>
  <c r="E33" i="2"/>
  <c r="BC31" i="2"/>
  <c r="AZ31" i="2"/>
  <c r="AY31" i="2"/>
  <c r="AV31" i="2"/>
  <c r="AU31" i="2"/>
  <c r="AR31" i="2"/>
  <c r="AQ31" i="2"/>
  <c r="AN31" i="2"/>
  <c r="AM31" i="2"/>
  <c r="AJ31" i="2"/>
  <c r="AI31" i="2"/>
  <c r="AF31" i="2"/>
  <c r="AE31" i="2"/>
  <c r="AB31" i="2"/>
  <c r="AA31" i="2"/>
  <c r="X31" i="2"/>
  <c r="W31" i="2"/>
  <c r="T31" i="2"/>
  <c r="S31" i="2"/>
  <c r="P31" i="2"/>
  <c r="O31" i="2"/>
  <c r="L31" i="2"/>
  <c r="K31" i="2"/>
  <c r="H31" i="2"/>
  <c r="G31" i="2"/>
  <c r="D31" i="2"/>
  <c r="C31" i="2"/>
  <c r="BB30" i="2"/>
  <c r="AX30" i="2"/>
  <c r="AT30" i="2"/>
  <c r="AP30" i="2"/>
  <c r="AL30" i="2"/>
  <c r="AH30" i="2"/>
  <c r="AD30" i="2"/>
  <c r="Z30" i="2"/>
  <c r="V30" i="2"/>
  <c r="R30" i="2"/>
  <c r="N30" i="2"/>
  <c r="J30" i="2"/>
  <c r="F30" i="2"/>
  <c r="BE29" i="2"/>
  <c r="BD29" i="2"/>
  <c r="BE28" i="2"/>
  <c r="BD28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C15" i="2"/>
  <c r="BA15" i="2"/>
  <c r="AZ15" i="2"/>
  <c r="BB15" i="2" s="1"/>
  <c r="AY15" i="2"/>
  <c r="AW15" i="2"/>
  <c r="AV15" i="2"/>
  <c r="AU15" i="2"/>
  <c r="AS15" i="2"/>
  <c r="AR15" i="2"/>
  <c r="AQ15" i="2"/>
  <c r="AO15" i="2"/>
  <c r="AN15" i="2"/>
  <c r="AP15" i="2" s="1"/>
  <c r="AM15" i="2"/>
  <c r="AK15" i="2"/>
  <c r="AJ15" i="2"/>
  <c r="AL15" i="2" s="1"/>
  <c r="AI15" i="2"/>
  <c r="AG15" i="2"/>
  <c r="AF15" i="2"/>
  <c r="AE15" i="2"/>
  <c r="AE13" i="2" s="1"/>
  <c r="AC15" i="2"/>
  <c r="AB15" i="2"/>
  <c r="AD15" i="2" s="1"/>
  <c r="AA15" i="2"/>
  <c r="Y15" i="2"/>
  <c r="X15" i="2"/>
  <c r="Z15" i="2" s="1"/>
  <c r="W15" i="2"/>
  <c r="U15" i="2"/>
  <c r="T15" i="2"/>
  <c r="V15" i="2" s="1"/>
  <c r="S15" i="2"/>
  <c r="Q15" i="2"/>
  <c r="P15" i="2"/>
  <c r="R15" i="2" s="1"/>
  <c r="O15" i="2"/>
  <c r="M15" i="2"/>
  <c r="L15" i="2"/>
  <c r="K15" i="2"/>
  <c r="I15" i="2"/>
  <c r="H15" i="2"/>
  <c r="J15" i="2" s="1"/>
  <c r="G15" i="2"/>
  <c r="E15" i="2"/>
  <c r="D15" i="2"/>
  <c r="F15" i="2" s="1"/>
  <c r="C15" i="2"/>
  <c r="AT139" i="2" l="1"/>
  <c r="Z91" i="2"/>
  <c r="Z55" i="2"/>
  <c r="Q66" i="2"/>
  <c r="AG66" i="2"/>
  <c r="AC99" i="2"/>
  <c r="AP55" i="2"/>
  <c r="BE49" i="2"/>
  <c r="BA66" i="2"/>
  <c r="AP82" i="2"/>
  <c r="AT95" i="2"/>
  <c r="I145" i="2"/>
  <c r="M149" i="2"/>
  <c r="AT66" i="2"/>
  <c r="M31" i="2"/>
  <c r="AM73" i="2"/>
  <c r="AM71" i="2" s="1"/>
  <c r="Y139" i="2"/>
  <c r="N66" i="2"/>
  <c r="I66" i="2"/>
  <c r="Y66" i="2"/>
  <c r="AO66" i="2"/>
  <c r="AO95" i="2"/>
  <c r="BD115" i="2"/>
  <c r="Q119" i="2"/>
  <c r="AG119" i="2"/>
  <c r="AL154" i="2"/>
  <c r="AD66" i="2"/>
  <c r="AX113" i="2"/>
  <c r="AH66" i="2"/>
  <c r="L13" i="2"/>
  <c r="L11" i="2" s="1"/>
  <c r="AL66" i="2"/>
  <c r="BD85" i="2"/>
  <c r="AW91" i="2"/>
  <c r="BB95" i="2"/>
  <c r="P73" i="2"/>
  <c r="P71" i="2" s="1"/>
  <c r="F66" i="2"/>
  <c r="BB66" i="2"/>
  <c r="O13" i="2"/>
  <c r="AU13" i="2"/>
  <c r="J66" i="2"/>
  <c r="Z66" i="2"/>
  <c r="AP66" i="2"/>
  <c r="AP95" i="2"/>
  <c r="AW119" i="2"/>
  <c r="R66" i="2"/>
  <c r="AR13" i="2"/>
  <c r="AR11" i="2" s="1"/>
  <c r="V66" i="2"/>
  <c r="AL95" i="2"/>
  <c r="N47" i="2"/>
  <c r="AT47" i="2"/>
  <c r="M66" i="2"/>
  <c r="AC66" i="2"/>
  <c r="AS66" i="2"/>
  <c r="T133" i="2"/>
  <c r="AJ133" i="2"/>
  <c r="AQ13" i="2"/>
  <c r="AQ11" i="2" s="1"/>
  <c r="K13" i="2"/>
  <c r="AA13" i="2"/>
  <c r="AA11" i="2" s="1"/>
  <c r="BC73" i="2"/>
  <c r="BC71" i="2" s="1"/>
  <c r="BE78" i="2"/>
  <c r="E149" i="2"/>
  <c r="E99" i="2"/>
  <c r="AK99" i="2"/>
  <c r="AP135" i="2"/>
  <c r="BE137" i="2"/>
  <c r="J55" i="2"/>
  <c r="AD135" i="2"/>
  <c r="P13" i="2"/>
  <c r="P11" i="2" s="1"/>
  <c r="AV13" i="2"/>
  <c r="AV11" i="2" s="1"/>
  <c r="AL113" i="2"/>
  <c r="AK126" i="2"/>
  <c r="O133" i="2"/>
  <c r="O117" i="2" s="1"/>
  <c r="AE133" i="2"/>
  <c r="AE117" i="2" s="1"/>
  <c r="BE87" i="2"/>
  <c r="AF13" i="2"/>
  <c r="AG13" i="2" s="1"/>
  <c r="U135" i="2"/>
  <c r="AK135" i="2"/>
  <c r="BA135" i="2"/>
  <c r="AS91" i="2"/>
  <c r="N126" i="2"/>
  <c r="AM143" i="2"/>
  <c r="AZ13" i="2"/>
  <c r="AZ11" i="2" s="1"/>
  <c r="C73" i="2"/>
  <c r="C71" i="2" s="1"/>
  <c r="AY73" i="2"/>
  <c r="BA91" i="2"/>
  <c r="AK113" i="2"/>
  <c r="M135" i="2"/>
  <c r="AD47" i="2"/>
  <c r="AF133" i="2"/>
  <c r="AF117" i="2" s="1"/>
  <c r="Q154" i="2"/>
  <c r="M113" i="2"/>
  <c r="AC113" i="2"/>
  <c r="AS113" i="2"/>
  <c r="AM133" i="2"/>
  <c r="AX99" i="2"/>
  <c r="AS119" i="2"/>
  <c r="BD108" i="2"/>
  <c r="R145" i="2"/>
  <c r="N119" i="2"/>
  <c r="AT55" i="2"/>
  <c r="AG75" i="2"/>
  <c r="M82" i="2"/>
  <c r="AL119" i="2"/>
  <c r="I135" i="2"/>
  <c r="M139" i="2"/>
  <c r="AO145" i="2"/>
  <c r="BB135" i="2"/>
  <c r="BD151" i="2"/>
  <c r="AP47" i="2"/>
  <c r="AM59" i="2"/>
  <c r="AM53" i="2" s="1"/>
  <c r="BC59" i="2"/>
  <c r="BC53" i="2" s="1"/>
  <c r="AG105" i="2"/>
  <c r="AW105" i="2"/>
  <c r="U119" i="2"/>
  <c r="AK119" i="2"/>
  <c r="W133" i="2"/>
  <c r="BC133" i="2"/>
  <c r="BC117" i="2" s="1"/>
  <c r="AN133" i="2"/>
  <c r="AP133" i="2" s="1"/>
  <c r="AE143" i="2"/>
  <c r="BE157" i="2"/>
  <c r="AT105" i="2"/>
  <c r="AB13" i="2"/>
  <c r="AB11" i="2" s="1"/>
  <c r="AL55" i="2"/>
  <c r="R99" i="2"/>
  <c r="F119" i="2"/>
  <c r="BE119" i="2" s="1"/>
  <c r="T117" i="2"/>
  <c r="N139" i="2"/>
  <c r="AU143" i="2"/>
  <c r="AH82" i="2"/>
  <c r="BC143" i="2"/>
  <c r="AP145" i="2"/>
  <c r="AW66" i="2"/>
  <c r="I119" i="2"/>
  <c r="N135" i="2"/>
  <c r="O73" i="2"/>
  <c r="AQ73" i="2"/>
  <c r="AQ71" i="2" s="1"/>
  <c r="F139" i="2"/>
  <c r="BE139" i="2" s="1"/>
  <c r="AK145" i="2"/>
  <c r="AK149" i="2"/>
  <c r="BA149" i="2"/>
  <c r="AX91" i="2"/>
  <c r="BB139" i="2"/>
  <c r="Z145" i="2"/>
  <c r="AA143" i="2"/>
  <c r="BD57" i="2"/>
  <c r="Q61" i="2"/>
  <c r="AG61" i="2"/>
  <c r="AW61" i="2"/>
  <c r="AF73" i="2"/>
  <c r="AF71" i="2" s="1"/>
  <c r="AH91" i="2"/>
  <c r="I99" i="2"/>
  <c r="BC103" i="2"/>
  <c r="AG135" i="2"/>
  <c r="P133" i="2"/>
  <c r="P117" i="2" s="1"/>
  <c r="G143" i="2"/>
  <c r="Z154" i="2"/>
  <c r="BD156" i="2"/>
  <c r="C13" i="2"/>
  <c r="C11" i="2" s="1"/>
  <c r="F31" i="2"/>
  <c r="V31" i="2"/>
  <c r="AL31" i="2"/>
  <c r="BB31" i="2"/>
  <c r="F47" i="2"/>
  <c r="BE47" i="2" s="1"/>
  <c r="AX47" i="2"/>
  <c r="BE68" i="2"/>
  <c r="R75" i="2"/>
  <c r="AX75" i="2"/>
  <c r="J82" i="2"/>
  <c r="AO82" i="2"/>
  <c r="I91" i="2"/>
  <c r="Y91" i="2"/>
  <c r="Y99" i="2"/>
  <c r="AL99" i="2"/>
  <c r="BB99" i="2"/>
  <c r="AT119" i="2"/>
  <c r="BE121" i="2"/>
  <c r="F126" i="2"/>
  <c r="V135" i="2"/>
  <c r="Q139" i="2"/>
  <c r="AG139" i="2"/>
  <c r="E145" i="2"/>
  <c r="AX145" i="2"/>
  <c r="U149" i="2"/>
  <c r="BE152" i="2"/>
  <c r="AD154" i="2"/>
  <c r="I105" i="2"/>
  <c r="AS139" i="2"/>
  <c r="AH154" i="2"/>
  <c r="AW154" i="2"/>
  <c r="X13" i="2"/>
  <c r="X11" i="2" s="1"/>
  <c r="AH15" i="2"/>
  <c r="Z47" i="2"/>
  <c r="G73" i="2"/>
  <c r="G71" i="2" s="1"/>
  <c r="W73" i="2"/>
  <c r="W71" i="2" s="1"/>
  <c r="Q82" i="2"/>
  <c r="AG82" i="2"/>
  <c r="AD99" i="2"/>
  <c r="J105" i="2"/>
  <c r="Y119" i="2"/>
  <c r="Z126" i="2"/>
  <c r="I139" i="2"/>
  <c r="V139" i="2"/>
  <c r="C143" i="2"/>
  <c r="Y145" i="2"/>
  <c r="W143" i="2"/>
  <c r="F154" i="2"/>
  <c r="AJ117" i="2"/>
  <c r="R154" i="2"/>
  <c r="BD157" i="2"/>
  <c r="AI13" i="2"/>
  <c r="AI11" i="2" s="1"/>
  <c r="F61" i="2"/>
  <c r="V61" i="2"/>
  <c r="AL61" i="2"/>
  <c r="BB61" i="2"/>
  <c r="AU73" i="2"/>
  <c r="AU71" i="2" s="1"/>
  <c r="M126" i="2"/>
  <c r="BD128" i="2"/>
  <c r="L133" i="2"/>
  <c r="L117" i="2" s="1"/>
  <c r="AC135" i="2"/>
  <c r="AK139" i="2"/>
  <c r="AW139" i="2"/>
  <c r="J145" i="2"/>
  <c r="AX15" i="2"/>
  <c r="AY13" i="2"/>
  <c r="AY11" i="2" s="1"/>
  <c r="AL126" i="2"/>
  <c r="AA73" i="2"/>
  <c r="E82" i="2"/>
  <c r="L103" i="2"/>
  <c r="E113" i="2"/>
  <c r="AO119" i="2"/>
  <c r="BB119" i="2"/>
  <c r="AC149" i="2"/>
  <c r="AP99" i="2"/>
  <c r="V119" i="2"/>
  <c r="AL135" i="2"/>
  <c r="S133" i="2"/>
  <c r="U133" i="2" s="1"/>
  <c r="S13" i="2"/>
  <c r="S11" i="2" s="1"/>
  <c r="AE73" i="2"/>
  <c r="AH73" i="2" s="1"/>
  <c r="BD78" i="2"/>
  <c r="BA82" i="2"/>
  <c r="D103" i="2"/>
  <c r="U113" i="2"/>
  <c r="AO139" i="2"/>
  <c r="AY133" i="2"/>
  <c r="AS145" i="2"/>
  <c r="AS149" i="2"/>
  <c r="AO91" i="2"/>
  <c r="AP91" i="2"/>
  <c r="O71" i="2"/>
  <c r="AX105" i="2"/>
  <c r="G59" i="2"/>
  <c r="G53" i="2" s="1"/>
  <c r="J75" i="2"/>
  <c r="AD119" i="2"/>
  <c r="I154" i="2"/>
  <c r="J154" i="2"/>
  <c r="AO154" i="2"/>
  <c r="AP154" i="2"/>
  <c r="AU133" i="2"/>
  <c r="AU117" i="2" s="1"/>
  <c r="BE38" i="2"/>
  <c r="AH99" i="2"/>
  <c r="AH145" i="2"/>
  <c r="AG145" i="2"/>
  <c r="R91" i="2"/>
  <c r="BB113" i="2"/>
  <c r="AZ103" i="2"/>
  <c r="E135" i="2"/>
  <c r="D133" i="2"/>
  <c r="D117" i="2" s="1"/>
  <c r="F135" i="2"/>
  <c r="AA133" i="2"/>
  <c r="AC139" i="2"/>
  <c r="Y105" i="2"/>
  <c r="Z105" i="2"/>
  <c r="BA113" i="2"/>
  <c r="T13" i="2"/>
  <c r="T11" i="2" s="1"/>
  <c r="AL82" i="2"/>
  <c r="AD113" i="2"/>
  <c r="AC119" i="2"/>
  <c r="W59" i="2"/>
  <c r="W53" i="2" s="1"/>
  <c r="Z75" i="2"/>
  <c r="X73" i="2"/>
  <c r="X71" i="2" s="1"/>
  <c r="BE101" i="2"/>
  <c r="AS135" i="2"/>
  <c r="AT135" i="2"/>
  <c r="AR133" i="2"/>
  <c r="AR117" i="2" s="1"/>
  <c r="AH47" i="2"/>
  <c r="AX82" i="2"/>
  <c r="AV73" i="2"/>
  <c r="R119" i="2"/>
  <c r="AD139" i="2"/>
  <c r="AI73" i="2"/>
  <c r="AK82" i="2"/>
  <c r="AX66" i="2"/>
  <c r="BB91" i="2"/>
  <c r="J99" i="2"/>
  <c r="AX119" i="2"/>
  <c r="BA126" i="2"/>
  <c r="BB126" i="2"/>
  <c r="BD141" i="2"/>
  <c r="BE141" i="2"/>
  <c r="AC126" i="2"/>
  <c r="R139" i="2"/>
  <c r="BB154" i="2"/>
  <c r="J31" i="2"/>
  <c r="BE35" i="2"/>
  <c r="BE36" i="2"/>
  <c r="V55" i="2"/>
  <c r="BD63" i="2"/>
  <c r="AD82" i="2"/>
  <c r="BE89" i="2"/>
  <c r="AO105" i="2"/>
  <c r="BB105" i="2"/>
  <c r="AT113" i="2"/>
  <c r="J119" i="2"/>
  <c r="AP119" i="2"/>
  <c r="AS126" i="2"/>
  <c r="R135" i="2"/>
  <c r="J139" i="2"/>
  <c r="AP139" i="2"/>
  <c r="BD147" i="2"/>
  <c r="Y149" i="2"/>
  <c r="BD152" i="2"/>
  <c r="AG154" i="2"/>
  <c r="AX139" i="2"/>
  <c r="Y31" i="2"/>
  <c r="J47" i="2"/>
  <c r="F55" i="2"/>
  <c r="BE55" i="2" s="1"/>
  <c r="Q91" i="2"/>
  <c r="E126" i="2"/>
  <c r="AD126" i="2"/>
  <c r="AW149" i="2"/>
  <c r="V154" i="2"/>
  <c r="D13" i="2"/>
  <c r="D11" i="2" s="1"/>
  <c r="AJ13" i="2"/>
  <c r="AJ11" i="2" s="1"/>
  <c r="N15" i="2"/>
  <c r="AT15" i="2"/>
  <c r="N31" i="2"/>
  <c r="AD31" i="2"/>
  <c r="AT31" i="2"/>
  <c r="BD33" i="2"/>
  <c r="BB47" i="2"/>
  <c r="AE59" i="2"/>
  <c r="AE53" i="2" s="1"/>
  <c r="N61" i="2"/>
  <c r="AD61" i="2"/>
  <c r="AT61" i="2"/>
  <c r="BE64" i="2"/>
  <c r="BE80" i="2"/>
  <c r="BD87" i="2"/>
  <c r="AG91" i="2"/>
  <c r="BD101" i="2"/>
  <c r="Q105" i="2"/>
  <c r="AP105" i="2"/>
  <c r="BE110" i="2"/>
  <c r="V113" i="2"/>
  <c r="BD123" i="2"/>
  <c r="U126" i="2"/>
  <c r="AH126" i="2"/>
  <c r="AT126" i="2"/>
  <c r="BE128" i="2"/>
  <c r="J135" i="2"/>
  <c r="K133" i="2"/>
  <c r="K117" i="2" s="1"/>
  <c r="U139" i="2"/>
  <c r="AQ133" i="2"/>
  <c r="BA139" i="2"/>
  <c r="O143" i="2"/>
  <c r="N154" i="2"/>
  <c r="AT154" i="2"/>
  <c r="AH75" i="2"/>
  <c r="Z99" i="2"/>
  <c r="R105" i="2"/>
  <c r="AH119" i="2"/>
  <c r="V126" i="2"/>
  <c r="G133" i="2"/>
  <c r="AB133" i="2"/>
  <c r="AZ133" i="2"/>
  <c r="AZ117" i="2" s="1"/>
  <c r="AH139" i="2"/>
  <c r="Q145" i="2"/>
  <c r="AW145" i="2"/>
  <c r="Y154" i="2"/>
  <c r="BE30" i="2"/>
  <c r="AO31" i="2"/>
  <c r="AP75" i="2"/>
  <c r="BE79" i="2"/>
  <c r="V99" i="2"/>
  <c r="F113" i="2"/>
  <c r="H13" i="2"/>
  <c r="H11" i="2" s="1"/>
  <c r="AN13" i="2"/>
  <c r="AN11" i="2" s="1"/>
  <c r="G13" i="2"/>
  <c r="G11" i="2" s="1"/>
  <c r="W13" i="2"/>
  <c r="Y13" i="2" s="1"/>
  <c r="AM13" i="2"/>
  <c r="BC13" i="2"/>
  <c r="BC11" i="2" s="1"/>
  <c r="BD36" i="2"/>
  <c r="BD64" i="2"/>
  <c r="BD30" i="2"/>
  <c r="Q31" i="2"/>
  <c r="AH31" i="2"/>
  <c r="AW31" i="2"/>
  <c r="BE34" i="2"/>
  <c r="N55" i="2"/>
  <c r="BB55" i="2"/>
  <c r="U82" i="2"/>
  <c r="AS82" i="2"/>
  <c r="J91" i="2"/>
  <c r="AK91" i="2"/>
  <c r="BD110" i="2"/>
  <c r="BE115" i="2"/>
  <c r="M119" i="2"/>
  <c r="H133" i="2"/>
  <c r="H117" i="2" s="1"/>
  <c r="C133" i="2"/>
  <c r="AI133" i="2"/>
  <c r="AL133" i="2" s="1"/>
  <c r="E31" i="2"/>
  <c r="BE37" i="2"/>
  <c r="I82" i="2"/>
  <c r="AO99" i="2"/>
  <c r="V105" i="2"/>
  <c r="AH105" i="2"/>
  <c r="BE108" i="2"/>
  <c r="N113" i="2"/>
  <c r="Z113" i="2"/>
  <c r="Z119" i="2"/>
  <c r="BD121" i="2"/>
  <c r="AH135" i="2"/>
  <c r="Z139" i="2"/>
  <c r="BE151" i="2"/>
  <c r="K11" i="2"/>
  <c r="N11" i="2" s="1"/>
  <c r="M13" i="2"/>
  <c r="AU11" i="2"/>
  <c r="Q13" i="2"/>
  <c r="O11" i="2"/>
  <c r="AE11" i="2"/>
  <c r="BD34" i="2"/>
  <c r="BD35" i="2"/>
  <c r="BD37" i="2"/>
  <c r="V75" i="2"/>
  <c r="U75" i="2"/>
  <c r="T73" i="2"/>
  <c r="I31" i="2"/>
  <c r="AG31" i="2"/>
  <c r="BE41" i="2"/>
  <c r="BD41" i="2"/>
  <c r="BD69" i="2"/>
  <c r="V82" i="2"/>
  <c r="AT99" i="2"/>
  <c r="AS99" i="2"/>
  <c r="X117" i="2"/>
  <c r="Z133" i="2"/>
  <c r="V145" i="2"/>
  <c r="T143" i="2"/>
  <c r="BB145" i="2"/>
  <c r="AZ143" i="2"/>
  <c r="AX13" i="2"/>
  <c r="R31" i="2"/>
  <c r="Z31" i="2"/>
  <c r="AP31" i="2"/>
  <c r="AX31" i="2"/>
  <c r="BD38" i="2"/>
  <c r="R61" i="2"/>
  <c r="P59" i="2"/>
  <c r="AH61" i="2"/>
  <c r="AF59" i="2"/>
  <c r="AX61" i="2"/>
  <c r="AV59" i="2"/>
  <c r="H73" i="2"/>
  <c r="AY71" i="2"/>
  <c r="AL75" i="2"/>
  <c r="AK75" i="2"/>
  <c r="AJ73" i="2"/>
  <c r="AW75" i="2"/>
  <c r="BE77" i="2"/>
  <c r="BD77" i="2"/>
  <c r="BE111" i="2"/>
  <c r="BD111" i="2"/>
  <c r="AX135" i="2"/>
  <c r="AV133" i="2"/>
  <c r="AW135" i="2"/>
  <c r="AF143" i="2"/>
  <c r="AH149" i="2"/>
  <c r="AG149" i="2"/>
  <c r="U145" i="2"/>
  <c r="S143" i="2"/>
  <c r="BE45" i="2"/>
  <c r="BD45" i="2"/>
  <c r="AA71" i="2"/>
  <c r="I75" i="2"/>
  <c r="BD79" i="2"/>
  <c r="I126" i="2"/>
  <c r="BE42" i="2"/>
  <c r="BD42" i="2"/>
  <c r="R47" i="2"/>
  <c r="AD55" i="2"/>
  <c r="O59" i="2"/>
  <c r="E61" i="2"/>
  <c r="C59" i="2"/>
  <c r="U61" i="2"/>
  <c r="S59" i="2"/>
  <c r="AK61" i="2"/>
  <c r="AI59" i="2"/>
  <c r="BA61" i="2"/>
  <c r="AY59" i="2"/>
  <c r="BE69" i="2"/>
  <c r="K73" i="2"/>
  <c r="N75" i="2"/>
  <c r="M75" i="2"/>
  <c r="L73" i="2"/>
  <c r="Y75" i="2"/>
  <c r="Z82" i="2"/>
  <c r="Y82" i="2"/>
  <c r="AW82" i="2"/>
  <c r="BE88" i="2"/>
  <c r="BD88" i="2"/>
  <c r="N99" i="2"/>
  <c r="M99" i="2"/>
  <c r="AK105" i="2"/>
  <c r="AI103" i="2"/>
  <c r="AK103" i="2" s="1"/>
  <c r="AM103" i="2"/>
  <c r="AO113" i="2"/>
  <c r="F91" i="2"/>
  <c r="E91" i="2"/>
  <c r="BB75" i="2"/>
  <c r="BA75" i="2"/>
  <c r="AZ73" i="2"/>
  <c r="BD80" i="2"/>
  <c r="U31" i="2"/>
  <c r="AC31" i="2"/>
  <c r="AK31" i="2"/>
  <c r="AS31" i="2"/>
  <c r="BA31" i="2"/>
  <c r="BE33" i="2"/>
  <c r="BE39" i="2"/>
  <c r="BD39" i="2"/>
  <c r="BE43" i="2"/>
  <c r="BD43" i="2"/>
  <c r="V47" i="2"/>
  <c r="AH55" i="2"/>
  <c r="I61" i="2"/>
  <c r="Y61" i="2"/>
  <c r="AO61" i="2"/>
  <c r="R73" i="2"/>
  <c r="AD75" i="2"/>
  <c r="AC75" i="2"/>
  <c r="AB73" i="2"/>
  <c r="AO75" i="2"/>
  <c r="AO126" i="2"/>
  <c r="BE130" i="2"/>
  <c r="V133" i="2"/>
  <c r="BA145" i="2"/>
  <c r="AY143" i="2"/>
  <c r="R55" i="2"/>
  <c r="BE57" i="2"/>
  <c r="J61" i="2"/>
  <c r="H59" i="2"/>
  <c r="Z61" i="2"/>
  <c r="X59" i="2"/>
  <c r="AP61" i="2"/>
  <c r="AN59" i="2"/>
  <c r="BD68" i="2"/>
  <c r="S73" i="2"/>
  <c r="AN73" i="2"/>
  <c r="F75" i="2"/>
  <c r="E75" i="2"/>
  <c r="D73" i="2"/>
  <c r="E73" i="2" s="1"/>
  <c r="Q75" i="2"/>
  <c r="AC82" i="2"/>
  <c r="AC105" i="2"/>
  <c r="AA103" i="2"/>
  <c r="AC103" i="2" s="1"/>
  <c r="AE103" i="2"/>
  <c r="AG113" i="2"/>
  <c r="Q126" i="2"/>
  <c r="AP126" i="2"/>
  <c r="P143" i="2"/>
  <c r="R149" i="2"/>
  <c r="AV143" i="2"/>
  <c r="AX149" i="2"/>
  <c r="AT13" i="2"/>
  <c r="BE40" i="2"/>
  <c r="BD40" i="2"/>
  <c r="BE44" i="2"/>
  <c r="BD44" i="2"/>
  <c r="AL47" i="2"/>
  <c r="AX55" i="2"/>
  <c r="AU59" i="2"/>
  <c r="AU53" i="2" s="1"/>
  <c r="M61" i="2"/>
  <c r="K59" i="2"/>
  <c r="AC61" i="2"/>
  <c r="AA59" i="2"/>
  <c r="AA53" i="2" s="1"/>
  <c r="AS61" i="2"/>
  <c r="AQ59" i="2"/>
  <c r="BE63" i="2"/>
  <c r="AT75" i="2"/>
  <c r="AS75" i="2"/>
  <c r="AR73" i="2"/>
  <c r="R82" i="2"/>
  <c r="AD91" i="2"/>
  <c r="AC91" i="2"/>
  <c r="Z135" i="2"/>
  <c r="Y135" i="2"/>
  <c r="AI143" i="2"/>
  <c r="Q149" i="2"/>
  <c r="N82" i="2"/>
  <c r="BE84" i="2"/>
  <c r="BD84" i="2"/>
  <c r="BE93" i="2"/>
  <c r="BD93" i="2"/>
  <c r="M105" i="2"/>
  <c r="K103" i="2"/>
  <c r="AL105" i="2"/>
  <c r="O103" i="2"/>
  <c r="Q113" i="2"/>
  <c r="AP113" i="2"/>
  <c r="S117" i="2"/>
  <c r="U117" i="2" s="1"/>
  <c r="AY117" i="2"/>
  <c r="BE122" i="2"/>
  <c r="BD122" i="2"/>
  <c r="R126" i="2"/>
  <c r="BD130" i="2"/>
  <c r="BE131" i="2"/>
  <c r="BD131" i="2"/>
  <c r="H143" i="2"/>
  <c r="J149" i="2"/>
  <c r="AN143" i="2"/>
  <c r="AP149" i="2"/>
  <c r="F82" i="2"/>
  <c r="V91" i="2"/>
  <c r="U91" i="2"/>
  <c r="AT91" i="2"/>
  <c r="U99" i="2"/>
  <c r="BA99" i="2"/>
  <c r="N105" i="2"/>
  <c r="BA105" i="2"/>
  <c r="AY103" i="2"/>
  <c r="BE109" i="2"/>
  <c r="BD109" i="2"/>
  <c r="R113" i="2"/>
  <c r="AG126" i="2"/>
  <c r="Y133" i="2"/>
  <c r="AO135" i="2"/>
  <c r="K143" i="2"/>
  <c r="N145" i="2"/>
  <c r="L143" i="2"/>
  <c r="AT145" i="2"/>
  <c r="AR143" i="2"/>
  <c r="BE147" i="2"/>
  <c r="I149" i="2"/>
  <c r="AO149" i="2"/>
  <c r="BB82" i="2"/>
  <c r="E105" i="2"/>
  <c r="C103" i="2"/>
  <c r="AD105" i="2"/>
  <c r="G103" i="2"/>
  <c r="I113" i="2"/>
  <c r="AH113" i="2"/>
  <c r="J126" i="2"/>
  <c r="AW126" i="2"/>
  <c r="F145" i="2"/>
  <c r="BD145" i="2" s="1"/>
  <c r="D143" i="2"/>
  <c r="AL145" i="2"/>
  <c r="AJ143" i="2"/>
  <c r="D59" i="2"/>
  <c r="L59" i="2"/>
  <c r="T59" i="2"/>
  <c r="T53" i="2" s="1"/>
  <c r="AB59" i="2"/>
  <c r="AJ59" i="2"/>
  <c r="AR59" i="2"/>
  <c r="AZ59" i="2"/>
  <c r="AT82" i="2"/>
  <c r="BE85" i="2"/>
  <c r="N91" i="2"/>
  <c r="M91" i="2"/>
  <c r="AL91" i="2"/>
  <c r="F99" i="2"/>
  <c r="AS105" i="2"/>
  <c r="AQ103" i="2"/>
  <c r="AS103" i="2" s="1"/>
  <c r="BE107" i="2"/>
  <c r="BD107" i="2"/>
  <c r="J113" i="2"/>
  <c r="AU103" i="2"/>
  <c r="AW113" i="2"/>
  <c r="Y126" i="2"/>
  <c r="W117" i="2"/>
  <c r="AX126" i="2"/>
  <c r="BE129" i="2"/>
  <c r="BD129" i="2"/>
  <c r="Q135" i="2"/>
  <c r="AC145" i="2"/>
  <c r="X143" i="2"/>
  <c r="Z149" i="2"/>
  <c r="BE156" i="2"/>
  <c r="BE86" i="2"/>
  <c r="BD86" i="2"/>
  <c r="BD89" i="2"/>
  <c r="U105" i="2"/>
  <c r="S103" i="2"/>
  <c r="U103" i="2" s="1"/>
  <c r="W103" i="2"/>
  <c r="Y113" i="2"/>
  <c r="BE124" i="2"/>
  <c r="BD124" i="2"/>
  <c r="AQ143" i="2"/>
  <c r="AD145" i="2"/>
  <c r="AB143" i="2"/>
  <c r="AC143" i="2" s="1"/>
  <c r="F105" i="2"/>
  <c r="BD137" i="2"/>
  <c r="E154" i="2"/>
  <c r="M154" i="2"/>
  <c r="U154" i="2"/>
  <c r="AC154" i="2"/>
  <c r="AK154" i="2"/>
  <c r="AS154" i="2"/>
  <c r="BA154" i="2"/>
  <c r="H103" i="2"/>
  <c r="P103" i="2"/>
  <c r="X103" i="2"/>
  <c r="AF103" i="2"/>
  <c r="AN103" i="2"/>
  <c r="AV103" i="2"/>
  <c r="AM51" i="2" l="1"/>
  <c r="R13" i="2"/>
  <c r="N13" i="2"/>
  <c r="AI117" i="2"/>
  <c r="AK117" i="2" s="1"/>
  <c r="AT11" i="2"/>
  <c r="F103" i="2"/>
  <c r="BA143" i="2"/>
  <c r="BD66" i="2"/>
  <c r="AD11" i="2"/>
  <c r="AS13" i="2"/>
  <c r="Q73" i="2"/>
  <c r="BC51" i="2"/>
  <c r="BC9" i="2" s="1"/>
  <c r="BC158" i="2" s="1"/>
  <c r="AH13" i="2"/>
  <c r="BB11" i="2"/>
  <c r="AH103" i="2"/>
  <c r="I73" i="2"/>
  <c r="BE113" i="2"/>
  <c r="AW133" i="2"/>
  <c r="AF11" i="2"/>
  <c r="AH11" i="2" s="1"/>
  <c r="AP13" i="2"/>
  <c r="AH133" i="2"/>
  <c r="AG133" i="2"/>
  <c r="R133" i="2"/>
  <c r="V13" i="2"/>
  <c r="AO133" i="2"/>
  <c r="AD13" i="2"/>
  <c r="E133" i="2"/>
  <c r="F13" i="2"/>
  <c r="AL143" i="2"/>
  <c r="AC13" i="2"/>
  <c r="AW73" i="2"/>
  <c r="Q133" i="2"/>
  <c r="Y117" i="2"/>
  <c r="M133" i="2"/>
  <c r="E103" i="2"/>
  <c r="AX11" i="2"/>
  <c r="AN117" i="2"/>
  <c r="AW13" i="2"/>
  <c r="BD113" i="2"/>
  <c r="BB103" i="2"/>
  <c r="C117" i="2"/>
  <c r="E117" i="2" s="1"/>
  <c r="AM117" i="2"/>
  <c r="BD15" i="2"/>
  <c r="BD55" i="2"/>
  <c r="I59" i="2"/>
  <c r="AM11" i="2"/>
  <c r="AO11" i="2" s="1"/>
  <c r="AC133" i="2"/>
  <c r="BA13" i="2"/>
  <c r="AX103" i="2"/>
  <c r="BD119" i="2"/>
  <c r="U143" i="2"/>
  <c r="R59" i="2"/>
  <c r="AO13" i="2"/>
  <c r="R71" i="2"/>
  <c r="BB133" i="2"/>
  <c r="AD143" i="2"/>
  <c r="BE15" i="2"/>
  <c r="AS73" i="2"/>
  <c r="R103" i="2"/>
  <c r="AV71" i="2"/>
  <c r="AX71" i="2" s="1"/>
  <c r="AS143" i="2"/>
  <c r="M103" i="2"/>
  <c r="AX73" i="2"/>
  <c r="R11" i="2"/>
  <c r="V11" i="2"/>
  <c r="BD139" i="2"/>
  <c r="BA103" i="2"/>
  <c r="BD126" i="2"/>
  <c r="BA133" i="2"/>
  <c r="F133" i="2"/>
  <c r="BB117" i="2"/>
  <c r="AG117" i="2"/>
  <c r="W51" i="2"/>
  <c r="BB13" i="2"/>
  <c r="AT133" i="2"/>
  <c r="BE61" i="2"/>
  <c r="N133" i="2"/>
  <c r="Z73" i="2"/>
  <c r="BD75" i="2"/>
  <c r="U13" i="2"/>
  <c r="AK73" i="2"/>
  <c r="G51" i="2"/>
  <c r="G9" i="2" s="1"/>
  <c r="AG73" i="2"/>
  <c r="AE71" i="2"/>
  <c r="AG71" i="2" s="1"/>
  <c r="Z103" i="2"/>
  <c r="M143" i="2"/>
  <c r="BA117" i="2"/>
  <c r="AD103" i="2"/>
  <c r="BE99" i="2"/>
  <c r="BD47" i="2"/>
  <c r="AD133" i="2"/>
  <c r="BD135" i="2"/>
  <c r="BD149" i="2"/>
  <c r="BE82" i="2"/>
  <c r="Y73" i="2"/>
  <c r="AK133" i="2"/>
  <c r="E13" i="2"/>
  <c r="I133" i="2"/>
  <c r="Q71" i="2"/>
  <c r="Z71" i="2"/>
  <c r="AH71" i="2"/>
  <c r="F11" i="2"/>
  <c r="M117" i="2"/>
  <c r="N117" i="2"/>
  <c r="BD82" i="2"/>
  <c r="Z13" i="2"/>
  <c r="J133" i="2"/>
  <c r="I103" i="2"/>
  <c r="AG59" i="2"/>
  <c r="W11" i="2"/>
  <c r="Y11" i="2" s="1"/>
  <c r="BE75" i="2"/>
  <c r="BD99" i="2"/>
  <c r="BE149" i="2"/>
  <c r="N103" i="2"/>
  <c r="AO103" i="2"/>
  <c r="AX59" i="2"/>
  <c r="AK13" i="2"/>
  <c r="AA117" i="2"/>
  <c r="AB117" i="2"/>
  <c r="AS133" i="2"/>
  <c r="R117" i="2"/>
  <c r="AI71" i="2"/>
  <c r="G117" i="2"/>
  <c r="I13" i="2"/>
  <c r="AQ117" i="2"/>
  <c r="BE135" i="2"/>
  <c r="BE105" i="2"/>
  <c r="V59" i="2"/>
  <c r="AL103" i="2"/>
  <c r="BE91" i="2"/>
  <c r="AL117" i="2"/>
  <c r="AT103" i="2"/>
  <c r="BD31" i="2"/>
  <c r="J13" i="2"/>
  <c r="BE126" i="2"/>
  <c r="AL13" i="2"/>
  <c r="AA51" i="2"/>
  <c r="AA9" i="2" s="1"/>
  <c r="F59" i="2"/>
  <c r="AW143" i="2"/>
  <c r="AX143" i="2"/>
  <c r="J11" i="2"/>
  <c r="AK11" i="2"/>
  <c r="M59" i="2"/>
  <c r="K53" i="2"/>
  <c r="X53" i="2"/>
  <c r="Z59" i="2"/>
  <c r="V117" i="2"/>
  <c r="AL11" i="2"/>
  <c r="Y143" i="2"/>
  <c r="Z143" i="2"/>
  <c r="BB59" i="2"/>
  <c r="AZ53" i="2"/>
  <c r="AG103" i="2"/>
  <c r="BE66" i="2"/>
  <c r="BB73" i="2"/>
  <c r="AZ71" i="2"/>
  <c r="BB71" i="2" s="1"/>
  <c r="BD91" i="2"/>
  <c r="N73" i="2"/>
  <c r="L71" i="2"/>
  <c r="BA59" i="2"/>
  <c r="AY53" i="2"/>
  <c r="Q59" i="2"/>
  <c r="O53" i="2"/>
  <c r="AL73" i="2"/>
  <c r="AJ71" i="2"/>
  <c r="AF53" i="2"/>
  <c r="AH59" i="2"/>
  <c r="AC11" i="2"/>
  <c r="AO143" i="2"/>
  <c r="AP143" i="2"/>
  <c r="Y103" i="2"/>
  <c r="F73" i="2"/>
  <c r="D71" i="2"/>
  <c r="Y71" i="2"/>
  <c r="E59" i="2"/>
  <c r="C53" i="2"/>
  <c r="E11" i="2"/>
  <c r="Q103" i="2"/>
  <c r="BD61" i="2"/>
  <c r="BB143" i="2"/>
  <c r="AU51" i="2"/>
  <c r="AU9" i="2" s="1"/>
  <c r="AP103" i="2"/>
  <c r="AH117" i="2"/>
  <c r="V103" i="2"/>
  <c r="AW103" i="2"/>
  <c r="AT59" i="2"/>
  <c r="AR53" i="2"/>
  <c r="F143" i="2"/>
  <c r="AW59" i="2"/>
  <c r="E143" i="2"/>
  <c r="Q143" i="2"/>
  <c r="R143" i="2"/>
  <c r="AP73" i="2"/>
  <c r="AN71" i="2"/>
  <c r="H53" i="2"/>
  <c r="J59" i="2"/>
  <c r="AD73" i="2"/>
  <c r="AB71" i="2"/>
  <c r="AD71" i="2" s="1"/>
  <c r="V143" i="2"/>
  <c r="M11" i="2"/>
  <c r="AD59" i="2"/>
  <c r="AB53" i="2"/>
  <c r="AT143" i="2"/>
  <c r="AV53" i="2"/>
  <c r="AW53" i="2" s="1"/>
  <c r="AG143" i="2"/>
  <c r="AH143" i="2"/>
  <c r="V73" i="2"/>
  <c r="T71" i="2"/>
  <c r="I11" i="2"/>
  <c r="J103" i="2"/>
  <c r="BD154" i="2"/>
  <c r="BE154" i="2"/>
  <c r="BE145" i="2"/>
  <c r="I143" i="2"/>
  <c r="J143" i="2"/>
  <c r="AK143" i="2"/>
  <c r="AT73" i="2"/>
  <c r="AR71" i="2"/>
  <c r="AT71" i="2" s="1"/>
  <c r="D53" i="2"/>
  <c r="AO73" i="2"/>
  <c r="U59" i="2"/>
  <c r="S53" i="2"/>
  <c r="BA73" i="2"/>
  <c r="BE31" i="2"/>
  <c r="AG11" i="2"/>
  <c r="U11" i="2"/>
  <c r="BA11" i="2"/>
  <c r="AL59" i="2"/>
  <c r="AJ53" i="2"/>
  <c r="U73" i="2"/>
  <c r="S71" i="2"/>
  <c r="AK59" i="2"/>
  <c r="AI53" i="2"/>
  <c r="AS11" i="2"/>
  <c r="AS59" i="2"/>
  <c r="AQ53" i="2"/>
  <c r="Y59" i="2"/>
  <c r="N59" i="2"/>
  <c r="L53" i="2"/>
  <c r="BD105" i="2"/>
  <c r="N143" i="2"/>
  <c r="AC59" i="2"/>
  <c r="Q117" i="2"/>
  <c r="AN53" i="2"/>
  <c r="AP59" i="2"/>
  <c r="P53" i="2"/>
  <c r="AO59" i="2"/>
  <c r="M73" i="2"/>
  <c r="K71" i="2"/>
  <c r="AC73" i="2"/>
  <c r="AV117" i="2"/>
  <c r="AX117" i="2" s="1"/>
  <c r="AX133" i="2"/>
  <c r="J73" i="2"/>
  <c r="H71" i="2"/>
  <c r="J71" i="2" s="1"/>
  <c r="Z117" i="2"/>
  <c r="Q11" i="2"/>
  <c r="AW11" i="2"/>
  <c r="AO117" i="2" l="1"/>
  <c r="AK71" i="2"/>
  <c r="AP117" i="2"/>
  <c r="AP11" i="2"/>
  <c r="BE133" i="2"/>
  <c r="BD133" i="2"/>
  <c r="F117" i="2"/>
  <c r="AM9" i="2"/>
  <c r="AM158" i="2" s="1"/>
  <c r="AW71" i="2"/>
  <c r="AD117" i="2"/>
  <c r="AE51" i="2"/>
  <c r="AE9" i="2" s="1"/>
  <c r="AE158" i="2" s="1"/>
  <c r="BE13" i="2"/>
  <c r="BE103" i="2"/>
  <c r="BD73" i="2"/>
  <c r="AL71" i="2"/>
  <c r="BD103" i="2"/>
  <c r="BE143" i="2"/>
  <c r="BE59" i="2"/>
  <c r="I117" i="2"/>
  <c r="M71" i="2"/>
  <c r="Z11" i="2"/>
  <c r="BE73" i="2"/>
  <c r="J117" i="2"/>
  <c r="BD59" i="2"/>
  <c r="AS71" i="2"/>
  <c r="W9" i="2"/>
  <c r="W158" i="2" s="1"/>
  <c r="AC117" i="2"/>
  <c r="I71" i="2"/>
  <c r="V71" i="2"/>
  <c r="AS117" i="2"/>
  <c r="AT117" i="2"/>
  <c r="N53" i="2"/>
  <c r="L51" i="2"/>
  <c r="U53" i="2"/>
  <c r="S51" i="2"/>
  <c r="AD53" i="2"/>
  <c r="AB51" i="2"/>
  <c r="AC51" i="2" s="1"/>
  <c r="AA158" i="2"/>
  <c r="Q53" i="2"/>
  <c r="O51" i="2"/>
  <c r="M53" i="2"/>
  <c r="K51" i="2"/>
  <c r="AP53" i="2"/>
  <c r="AN51" i="2"/>
  <c r="AO53" i="2"/>
  <c r="BA71" i="2"/>
  <c r="F71" i="2"/>
  <c r="AS53" i="2"/>
  <c r="AQ51" i="2"/>
  <c r="AL53" i="2"/>
  <c r="AJ51" i="2"/>
  <c r="F53" i="2"/>
  <c r="D51" i="2"/>
  <c r="BA53" i="2"/>
  <c r="AY51" i="2"/>
  <c r="J53" i="2"/>
  <c r="H51" i="2"/>
  <c r="I53" i="2"/>
  <c r="BD143" i="2"/>
  <c r="AH53" i="2"/>
  <c r="AF51" i="2"/>
  <c r="AG53" i="2"/>
  <c r="BB53" i="2"/>
  <c r="AZ51" i="2"/>
  <c r="T51" i="2"/>
  <c r="Z53" i="2"/>
  <c r="X51" i="2"/>
  <c r="Y53" i="2"/>
  <c r="U71" i="2"/>
  <c r="AP71" i="2"/>
  <c r="AO71" i="2"/>
  <c r="G158" i="2"/>
  <c r="AX53" i="2"/>
  <c r="AV51" i="2"/>
  <c r="AW51" i="2" s="1"/>
  <c r="AT53" i="2"/>
  <c r="AR51" i="2"/>
  <c r="E53" i="2"/>
  <c r="C51" i="2"/>
  <c r="N71" i="2"/>
  <c r="V53" i="2"/>
  <c r="AU158" i="2"/>
  <c r="R53" i="2"/>
  <c r="P51" i="2"/>
  <c r="AW117" i="2"/>
  <c r="AK53" i="2"/>
  <c r="AI51" i="2"/>
  <c r="AC71" i="2"/>
  <c r="E71" i="2"/>
  <c r="AC53" i="2"/>
  <c r="BE71" i="2" l="1"/>
  <c r="BE53" i="2"/>
  <c r="BD53" i="2"/>
  <c r="BE117" i="2"/>
  <c r="BD71" i="2"/>
  <c r="BD117" i="2"/>
  <c r="AT51" i="2"/>
  <c r="AR9" i="2"/>
  <c r="AH51" i="2"/>
  <c r="AF9" i="2"/>
  <c r="AG51" i="2"/>
  <c r="AL51" i="2"/>
  <c r="AJ9" i="2"/>
  <c r="M51" i="2"/>
  <c r="K9" i="2"/>
  <c r="AD51" i="2"/>
  <c r="AB9" i="2"/>
  <c r="E51" i="2"/>
  <c r="C9" i="2"/>
  <c r="BB51" i="2"/>
  <c r="AZ9" i="2"/>
  <c r="U51" i="2"/>
  <c r="S9" i="2"/>
  <c r="BA51" i="2"/>
  <c r="AY9" i="2"/>
  <c r="AP51" i="2"/>
  <c r="AN9" i="2"/>
  <c r="AO51" i="2"/>
  <c r="AX51" i="2"/>
  <c r="AV9" i="2"/>
  <c r="Z51" i="2"/>
  <c r="X9" i="2"/>
  <c r="Y51" i="2"/>
  <c r="F51" i="2"/>
  <c r="D9" i="2"/>
  <c r="AS51" i="2"/>
  <c r="AQ9" i="2"/>
  <c r="AK51" i="2"/>
  <c r="AI9" i="2"/>
  <c r="V51" i="2"/>
  <c r="T9" i="2"/>
  <c r="J51" i="2"/>
  <c r="H9" i="2"/>
  <c r="I51" i="2"/>
  <c r="R51" i="2"/>
  <c r="P9" i="2"/>
  <c r="Q51" i="2"/>
  <c r="O9" i="2"/>
  <c r="N51" i="2"/>
  <c r="L9" i="2"/>
  <c r="BE51" i="2" l="1"/>
  <c r="AN158" i="2"/>
  <c r="AP9" i="2"/>
  <c r="AO9" i="2"/>
  <c r="C158" i="2"/>
  <c r="E9" i="2"/>
  <c r="AZ158" i="2"/>
  <c r="BB9" i="2"/>
  <c r="BD51" i="2"/>
  <c r="P158" i="2"/>
  <c r="R9" i="2"/>
  <c r="AI158" i="2"/>
  <c r="AK9" i="2"/>
  <c r="X158" i="2"/>
  <c r="Z9" i="2"/>
  <c r="Y9" i="2"/>
  <c r="AY158" i="2"/>
  <c r="BA9" i="2"/>
  <c r="AB158" i="2"/>
  <c r="AD9" i="2"/>
  <c r="AC9" i="2"/>
  <c r="AF158" i="2"/>
  <c r="AH9" i="2"/>
  <c r="AG9" i="2"/>
  <c r="AJ158" i="2"/>
  <c r="AL9" i="2"/>
  <c r="K158" i="2"/>
  <c r="M9" i="2"/>
  <c r="AR158" i="2"/>
  <c r="AT9" i="2"/>
  <c r="T158" i="2"/>
  <c r="V9" i="2"/>
  <c r="L158" i="2"/>
  <c r="N9" i="2"/>
  <c r="AQ158" i="2"/>
  <c r="AS9" i="2"/>
  <c r="AV158" i="2"/>
  <c r="AX9" i="2"/>
  <c r="AW9" i="2"/>
  <c r="S158" i="2"/>
  <c r="U158" i="2" s="1"/>
  <c r="U9" i="2"/>
  <c r="O158" i="2"/>
  <c r="Q158" i="2" s="1"/>
  <c r="Q9" i="2"/>
  <c r="H158" i="2"/>
  <c r="J9" i="2"/>
  <c r="I9" i="2"/>
  <c r="D158" i="2"/>
  <c r="N158" i="2" l="1"/>
  <c r="BE9" i="2"/>
  <c r="AK158" i="2"/>
  <c r="AT158" i="2"/>
  <c r="E158" i="2"/>
  <c r="BA158" i="2"/>
  <c r="AP158" i="2"/>
  <c r="AO158" i="2"/>
  <c r="F158" i="2"/>
  <c r="BB158" i="2"/>
  <c r="R158" i="2"/>
  <c r="BD9" i="2"/>
  <c r="AL158" i="2"/>
  <c r="V158" i="2"/>
  <c r="AH158" i="2"/>
  <c r="AG158" i="2"/>
  <c r="Z158" i="2"/>
  <c r="Y158" i="2"/>
  <c r="AX158" i="2"/>
  <c r="AW158" i="2"/>
  <c r="J158" i="2"/>
  <c r="I158" i="2"/>
  <c r="AS158" i="2"/>
  <c r="M158" i="2"/>
  <c r="AD158" i="2"/>
  <c r="AC158" i="2"/>
  <c r="BE158" i="2" l="1"/>
  <c r="BD158" i="2"/>
</calcChain>
</file>

<file path=xl/sharedStrings.xml><?xml version="1.0" encoding="utf-8"?>
<sst xmlns="http://schemas.openxmlformats.org/spreadsheetml/2006/main" count="737" uniqueCount="370">
  <si>
    <t xml:space="preserve">Régimen de Invalidez, Vejez y Muerte </t>
  </si>
  <si>
    <t>Histórico de Ingresos (Clasificador CGR)</t>
  </si>
  <si>
    <t>Periodo 2010-Presupuesto ordinario 2023</t>
  </si>
  <si>
    <t>(Miles de colones)</t>
  </si>
  <si>
    <t>Desde</t>
  </si>
  <si>
    <t>Todos</t>
  </si>
  <si>
    <t>Código</t>
  </si>
  <si>
    <t>Clasificación</t>
  </si>
  <si>
    <t>Presupuesto modificado</t>
  </si>
  <si>
    <t>Ingresos acumulados</t>
  </si>
  <si>
    <t>Diferencia 
del periodo</t>
  </si>
  <si>
    <t>% Ejec.</t>
  </si>
  <si>
    <t>Presupuesto ordinario</t>
  </si>
  <si>
    <t>INGRESOS CORRIENTES</t>
  </si>
  <si>
    <t>INGRESOS TRIBUTARIOS</t>
  </si>
  <si>
    <t>CONTRIBUCIONES SOCIALES</t>
  </si>
  <si>
    <t>CONTRIBUCION A LA SEGURIDAD SOCIAL</t>
  </si>
  <si>
    <t>CONT.PAT.GOB. CENTRAL</t>
  </si>
  <si>
    <t>CONT.PAT.ORGANOS DESCONCENTRADOS</t>
  </si>
  <si>
    <t>CONT.PAT.INST.DESCENTRL.NO EMPRES.</t>
  </si>
  <si>
    <t>CONT.PAT.GOB.LOCALES</t>
  </si>
  <si>
    <t>CONT.PAT.EMP.PUB. NO FINANC.</t>
  </si>
  <si>
    <t>CONT.PAT.EMP.PUB.FINANC.</t>
  </si>
  <si>
    <t>CONT.PAT.EMP.SECTOR PRIVADO</t>
  </si>
  <si>
    <t>CONT.PAT. SECTOR EXTERNO</t>
  </si>
  <si>
    <t>CONT.ASEGURADOS VOLUNTARIOS</t>
  </si>
  <si>
    <t>CONT.CONVENIOS ESPECIALES</t>
  </si>
  <si>
    <t>CONT.TRABAJADORES SECTOR PUBLICO</t>
  </si>
  <si>
    <t>CONT.TRABAJADORES SECTOR PRIVADO</t>
  </si>
  <si>
    <t>CONT.TRABAJADORES SECTOR EXTERNO</t>
  </si>
  <si>
    <t>CONTRIBUCION AL REGIMEN DE IVM</t>
  </si>
  <si>
    <t>Cont. pat. gobierno central</t>
  </si>
  <si>
    <t>Cont. pat. órganos desconcentrados</t>
  </si>
  <si>
    <t>Cont. pat. inst. descentraliz. no empres.</t>
  </si>
  <si>
    <t>Cont. pat. gobiernos locales</t>
  </si>
  <si>
    <t>Cont.pat. emp. púb. no financieras</t>
  </si>
  <si>
    <t>Cont. pat. empresas púb. financieras</t>
  </si>
  <si>
    <t>Cont. pat. emp. sector privado</t>
  </si>
  <si>
    <t>Cont. pat. sector externo</t>
  </si>
  <si>
    <t>Cont. asegurados voluntarios</t>
  </si>
  <si>
    <t>Cont. convenios especiales</t>
  </si>
  <si>
    <t>Cont. trabajadores sector público</t>
  </si>
  <si>
    <t>Cont. trabajadores sector privado</t>
  </si>
  <si>
    <t>Cont. trabajadores sector externo</t>
  </si>
  <si>
    <t>IMPUESTO DE TIMBRES</t>
  </si>
  <si>
    <t>INGRESOS NO TRIBUTARIOS</t>
  </si>
  <si>
    <t>VENTAS BIENES Y SERVICIOS</t>
  </si>
  <si>
    <t>VENTA DE BIENES</t>
  </si>
  <si>
    <t>VENTA DE OTROS BIENES</t>
  </si>
  <si>
    <t xml:space="preserve">Venta de bienes </t>
  </si>
  <si>
    <t xml:space="preserve">Alquileres </t>
  </si>
  <si>
    <t>Alquiler de edificios e instalaciones</t>
  </si>
  <si>
    <t>Otros alquileres</t>
  </si>
  <si>
    <t>OTROS SERVICIOS</t>
  </si>
  <si>
    <t>Servicios médico-asistenciales</t>
  </si>
  <si>
    <t>Venta de otros servicios</t>
  </si>
  <si>
    <t>INGRESOS DE LA PROPIEDAD</t>
  </si>
  <si>
    <t>Renta de activos financieros</t>
  </si>
  <si>
    <t>Intereses sobre títulos valores</t>
  </si>
  <si>
    <t xml:space="preserve">Intereses s/tít. val. gobierno central </t>
  </si>
  <si>
    <t>INTERESES S/TIT.VAL.EMP. PUB.NO FINANCIERAS</t>
  </si>
  <si>
    <t>Intereses s/tít. val. emp. pub. financieras</t>
  </si>
  <si>
    <t>Intereses s/tít. val. sector privado</t>
  </si>
  <si>
    <t>Intereses y comisiones sobre préstamos</t>
  </si>
  <si>
    <t>Int. y com. s/prést. al gobierno central</t>
  </si>
  <si>
    <t>INT. Y COM. S/PREST. INST. DESCENTRALIZ.</t>
  </si>
  <si>
    <t>INT. Y COM. S/PREST. GOBIERNOS LOCALES</t>
  </si>
  <si>
    <t>INT.Y COM. S/PREST.EMP. PUB. NO FINANC.</t>
  </si>
  <si>
    <t>INT.Y COM. S/PREST.EMP.PUB.FINANCIERAS</t>
  </si>
  <si>
    <t>Int. y com. s/prést. sector privado</t>
  </si>
  <si>
    <t>MULTAS, SANCIONES, REMATES Y CONFISC.</t>
  </si>
  <si>
    <t>Otras multas</t>
  </si>
  <si>
    <t>INTERESES MORATORIOS</t>
  </si>
  <si>
    <t xml:space="preserve">Otros intereses moratorios </t>
  </si>
  <si>
    <t>-</t>
  </si>
  <si>
    <t>OTROS INGRESOS NO TRIBUTARIOS</t>
  </si>
  <si>
    <t>Ingresos varios no especificados</t>
  </si>
  <si>
    <t>TRANSFERENCIAS CORRIENTES</t>
  </si>
  <si>
    <t>Transferencias ctes. sector público</t>
  </si>
  <si>
    <t>Transf. ctes. gobierno central</t>
  </si>
  <si>
    <t>TRANSF.CTES. ORGANOS DESCONCETRADOS</t>
  </si>
  <si>
    <t>Transf. ctes. inst. desc. no empres.</t>
  </si>
  <si>
    <t>Transf. ctes. empresas púb. no financieras</t>
  </si>
  <si>
    <t>Transf.ctes.empr.pub. financieras</t>
  </si>
  <si>
    <t>TRANSFERENCIAS CTES. SECTOR EXTERNO</t>
  </si>
  <si>
    <t>TRANSF.CTES. DE ORGANISMOS INTERNAC.</t>
  </si>
  <si>
    <t>INGRESOS DE CAPITAL</t>
  </si>
  <si>
    <t>VENTA DE ACTIVOS FIJOS</t>
  </si>
  <si>
    <t>VENTA DE TERRENOS</t>
  </si>
  <si>
    <t>VENTA DE EDIFICIOS E INSTALACIONES</t>
  </si>
  <si>
    <t>VENTA DE MAQUINARIA Y EQUIPO</t>
  </si>
  <si>
    <t>VENTA DE OTROS ACTIVOS FIJOS</t>
  </si>
  <si>
    <t>Recuperación de préstamos</t>
  </si>
  <si>
    <t>REC.PREST.INST.DESCENTRALIZADAS NO EMP.</t>
  </si>
  <si>
    <t>REC.PREST.GOBIERNOS LOCALES</t>
  </si>
  <si>
    <t>Rec. prést. sector privado</t>
  </si>
  <si>
    <t xml:space="preserve">Rec. de inversiones financieras </t>
  </si>
  <si>
    <t>TRANSFERENCIAS DE CAPITAL</t>
  </si>
  <si>
    <t>DEL SECTOR PUBLICO</t>
  </si>
  <si>
    <t>TRANSF.CAPITAL DEL GOBIERNO CENTRAL</t>
  </si>
  <si>
    <t>DEL SECTOR EXTERNO</t>
  </si>
  <si>
    <t>OTRAS TRANSF. CAPITAL SECTOR EXTERNO</t>
  </si>
  <si>
    <t>Financiamiento</t>
  </si>
  <si>
    <t>FINANCIAMIENTO INTERNO</t>
  </si>
  <si>
    <t>PREST. INSTIT. DESCENTR. NO EMPRES.</t>
  </si>
  <si>
    <t>FINANCIAMIENTO EXTERNO</t>
  </si>
  <si>
    <t>PRESTAMOS DIRECTOS EXTERNOS</t>
  </si>
  <si>
    <t>BANCO CENTROAMERICANO INTEGRACION EC.</t>
  </si>
  <si>
    <t>Recursos de vigencias anteriores*</t>
  </si>
  <si>
    <t>Superávit libre</t>
  </si>
  <si>
    <t>Superávit específico</t>
  </si>
  <si>
    <t>Total</t>
  </si>
  <si>
    <t xml:space="preserve">Fuente: Informes de Liquidación Presupuestaria 2010-2022 y Presupuesto Ordinario 2023. </t>
  </si>
  <si>
    <t xml:space="preserve">Nota: En 2021 y 2022 "Recursos de vigencias anteriores" no considera la totalidad obtenida en el 2020 y 2021, quedando sin incluir la suma de ¢ 7,215,093 y ¢282,665.4 respectivamente.  Lo anterior, por cuanto, según disposición de la Contraloría General de la República, a partir del ejercicio económico 2021, no se deberá registrar el superávit acumulado total como primer ingreso del año; unicamente se deberán reportar el superávit ejecutado en caso que este ya se encuentre presupuestado. </t>
  </si>
  <si>
    <t>Histórico de Egresos (Clasificador CGR)</t>
  </si>
  <si>
    <t xml:space="preserve">FORMULACIÓN </t>
  </si>
  <si>
    <t>Egresos acumulados</t>
  </si>
  <si>
    <t>2023</t>
  </si>
  <si>
    <t>REMUNERACIONES</t>
  </si>
  <si>
    <t>Remuneraciones Básicas</t>
  </si>
  <si>
    <t>0.01.01</t>
  </si>
  <si>
    <t>Sueldos para cargos fijos</t>
  </si>
  <si>
    <t>0.01.05</t>
  </si>
  <si>
    <t>Suplencias</t>
  </si>
  <si>
    <t>Remuneraciones Eventuales</t>
  </si>
  <si>
    <t>0.02.01</t>
  </si>
  <si>
    <t>Tiempo extraordinario</t>
  </si>
  <si>
    <t>0.02.03</t>
  </si>
  <si>
    <t>Disponibilidad laboral</t>
  </si>
  <si>
    <t>0.02.04</t>
  </si>
  <si>
    <t>Compensación de vacaciones</t>
  </si>
  <si>
    <t>Incentivos Salariales</t>
  </si>
  <si>
    <t>0.03.01</t>
  </si>
  <si>
    <t>Retribución por años servicio</t>
  </si>
  <si>
    <t>0.03.02</t>
  </si>
  <si>
    <t>Restricción al ejercicio liberal de la profesión</t>
  </si>
  <si>
    <t>0.03.03</t>
  </si>
  <si>
    <t>Decimo tercer mes</t>
  </si>
  <si>
    <t>0.03.04</t>
  </si>
  <si>
    <t>Salario escolar</t>
  </si>
  <si>
    <t>0.03.99</t>
  </si>
  <si>
    <t>Otros incentivos salariales</t>
  </si>
  <si>
    <t>Contrib. Patr. al Desarrollo y la Seg. Social</t>
  </si>
  <si>
    <t>0.04.01</t>
  </si>
  <si>
    <t>Contrib. Patr. Seguro de Salud de la CCSS</t>
  </si>
  <si>
    <t>0.04.03</t>
  </si>
  <si>
    <t>Contrib. Patr. Instit Nac de Aprendizaje</t>
  </si>
  <si>
    <t>0.04.05</t>
  </si>
  <si>
    <t xml:space="preserve">Contrib. Patr. Banco Popular </t>
  </si>
  <si>
    <t>Contrib.Patr. Fondos Pens. y Otros Fondos Capital.</t>
  </si>
  <si>
    <t>0.05.02</t>
  </si>
  <si>
    <t>Aporte Pat. Rég.  Obligatorio Pens. Comple.</t>
  </si>
  <si>
    <t>0.05.03</t>
  </si>
  <si>
    <t>Aporte Patr. Fondo Capitalización Laboral</t>
  </si>
  <si>
    <t>0.05.04</t>
  </si>
  <si>
    <t>Contrib. Patr. otros fondos administ. por entes públicos</t>
  </si>
  <si>
    <t>0.05.05</t>
  </si>
  <si>
    <t>Contr. Patr. a fondos administ. por entes privados</t>
  </si>
  <si>
    <t>Remuneraciones diversas</t>
  </si>
  <si>
    <t>0.99.99</t>
  </si>
  <si>
    <t>Otras remuneraciones.</t>
  </si>
  <si>
    <t>SERVICIOS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</si>
  <si>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</si>
  <si>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</si>
  <si>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</si>
  <si>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</si>
  <si>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</si>
  <si>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computo</t>
  </si>
  <si>
    <t>1.01.99</t>
  </si>
  <si>
    <t xml:space="preserve">Servicios básicos </t>
  </si>
  <si>
    <t>1.02.01</t>
  </si>
  <si>
    <t>Servicio de agua y alcantarillado</t>
  </si>
  <si>
    <t>1.02.02</t>
  </si>
  <si>
    <t>Servicio de energía eléctrica</t>
  </si>
  <si>
    <t>1.02.03</t>
  </si>
  <si>
    <t>Servicio de correo</t>
  </si>
  <si>
    <t>1.02.04</t>
  </si>
  <si>
    <t>Servicio de telecomunicaciones</t>
  </si>
  <si>
    <t>1.02.99</t>
  </si>
  <si>
    <t>Otros servicios básicos</t>
  </si>
  <si>
    <t xml:space="preserve">Servicios comerciales y financieros </t>
  </si>
  <si>
    <t>1.03.01</t>
  </si>
  <si>
    <t>Información</t>
  </si>
  <si>
    <t>1.03.02</t>
  </si>
  <si>
    <t>Publicidad y propaganda</t>
  </si>
  <si>
    <t>1.03.03</t>
  </si>
  <si>
    <t>Impresión, encuadernación y otros</t>
  </si>
  <si>
    <t>1.03.04</t>
  </si>
  <si>
    <t>Transporte de bienes</t>
  </si>
  <si>
    <t>1.03.06</t>
  </si>
  <si>
    <t>Comisiones y gastos serv. financ. y comerc.</t>
  </si>
  <si>
    <t>1.03.07</t>
  </si>
  <si>
    <t>Servicios de transf. Electr. de información</t>
  </si>
  <si>
    <t>Servicios de gestión y apoyo</t>
  </si>
  <si>
    <t>1.04.01</t>
  </si>
  <si>
    <t>Servicios médicos y de laboratorio</t>
  </si>
  <si>
    <t>1.04.02</t>
  </si>
  <si>
    <t>Servicios jurídicos</t>
  </si>
  <si>
    <t>1.04.03</t>
  </si>
  <si>
    <t>Servicios de ingeniería</t>
  </si>
  <si>
    <t>1.04.04</t>
  </si>
  <si>
    <t>Servicios en ciencias económicas</t>
  </si>
  <si>
    <t>1.04.05</t>
  </si>
  <si>
    <t>Servic. desarrollo de sistemas informáticos</t>
  </si>
  <si>
    <t>1.04.06</t>
  </si>
  <si>
    <t>Servicios generales</t>
  </si>
  <si>
    <t>1.04.99</t>
  </si>
  <si>
    <t>Otros servicios de gestión y apoyo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</si>
  <si>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</si>
  <si>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</si>
  <si>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</si>
  <si>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</si>
  <si>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</si>
  <si>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</si>
  <si>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</si>
  <si>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</si>
  <si>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</si>
  <si>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Seguros, reaseguros y otras obligaciones</t>
  </si>
  <si>
    <t>1.06.01</t>
  </si>
  <si>
    <t>Seguros</t>
  </si>
  <si>
    <t>Capacitación y protocolo</t>
  </si>
  <si>
    <t>1.07.01</t>
  </si>
  <si>
    <t>Actividades de capacitación</t>
  </si>
  <si>
    <t>1.07.02</t>
  </si>
  <si>
    <t>Actividades protocolarias y sociales</t>
  </si>
  <si>
    <t>Mantenimiento y reparación</t>
  </si>
  <si>
    <t>1.08.01</t>
  </si>
  <si>
    <t>Mantenimiento de edificios y locales</t>
  </si>
  <si>
    <t>1.08.03</t>
  </si>
  <si>
    <t>Mantenimiento de instalaciones y otras obras</t>
  </si>
  <si>
    <t>1.08.04</t>
  </si>
  <si>
    <t>Manten. y repar maquinaria y equipo produc.</t>
  </si>
  <si>
    <t>1.08.05</t>
  </si>
  <si>
    <t>Manten. y repar equipo de transporte</t>
  </si>
  <si>
    <t>1.08.06</t>
  </si>
  <si>
    <t>Manten. y repar equipo de comunicación</t>
  </si>
  <si>
    <t>1.08.07</t>
  </si>
  <si>
    <t>Manten. y repar equipo y mobiliario de oficina</t>
  </si>
  <si>
    <t>1.08.08</t>
  </si>
  <si>
    <t>Manten. y repar eq. cómputo y sist. de inf.</t>
  </si>
  <si>
    <t>1.08.99</t>
  </si>
  <si>
    <t>Manten. y repar de otros equipos</t>
  </si>
  <si>
    <t>Servicios diversos</t>
  </si>
  <si>
    <t>1.99.99</t>
  </si>
  <si>
    <t>Otros servicios no especificados</t>
  </si>
  <si>
    <t>MATERIALES Y SUMINISTROS</t>
  </si>
  <si>
    <t>Productos químicos y conexos</t>
  </si>
  <si>
    <t>2.01.01</t>
  </si>
  <si>
    <t>Combustible y lubricantes</t>
  </si>
  <si>
    <t>2.01.04</t>
  </si>
  <si>
    <t>Tintas, pinturas y diluyentes</t>
  </si>
  <si>
    <t>2.01.99</t>
  </si>
  <si>
    <t>Otros productos químicos</t>
  </si>
  <si>
    <t>Alimentos y productos agropecuarios</t>
  </si>
  <si>
    <t>2.02.03</t>
  </si>
  <si>
    <t>Alimentos y bebidas</t>
  </si>
  <si>
    <t>Materiales y produc. uso en construc. y manten.</t>
  </si>
  <si>
    <t>2.03.01</t>
  </si>
  <si>
    <t>Materiales y productos metálicos</t>
  </si>
  <si>
    <t>2.03.03</t>
  </si>
  <si>
    <t>Madera y sus derivados</t>
  </si>
  <si>
    <t>2.03.04</t>
  </si>
  <si>
    <t>Mater. y prod. Eléctr., telef. y de cómputo</t>
  </si>
  <si>
    <t>2.03.05</t>
  </si>
  <si>
    <t>Materiales y productos de vidrio</t>
  </si>
  <si>
    <t>2.03.06</t>
  </si>
  <si>
    <t>Materiales y productos de plástico</t>
  </si>
  <si>
    <t>2.03.99</t>
  </si>
  <si>
    <t>Otros mater. y produc. de uso en construc.</t>
  </si>
  <si>
    <t>Herramientas, repuestos y accesorios</t>
  </si>
  <si>
    <t>2.04.01</t>
  </si>
  <si>
    <t>Herramientas y instrumentos</t>
  </si>
  <si>
    <t>2.04.02</t>
  </si>
  <si>
    <t>Repuestos y accesorios</t>
  </si>
  <si>
    <t>Útiles, materiales y suministros diversos</t>
  </si>
  <si>
    <t>2.99.01</t>
  </si>
  <si>
    <t>Útiles y materiales de oficina y cómputo</t>
  </si>
  <si>
    <t>2.99.02</t>
  </si>
  <si>
    <t>Útiles y materiales médico, hospit. y de investig.</t>
  </si>
  <si>
    <t>2.99.03</t>
  </si>
  <si>
    <t>Productos de papel, cartón e impresos</t>
  </si>
  <si>
    <t>2.99.04</t>
  </si>
  <si>
    <t>Textiles y vestuarios</t>
  </si>
  <si>
    <t>2.99.05</t>
  </si>
  <si>
    <t>Útiles y materiales de limpieza</t>
  </si>
  <si>
    <t>2.99.06</t>
  </si>
  <si>
    <t>Útiles y materiales de resguardo y seguridad</t>
  </si>
  <si>
    <t>2.99.99</t>
  </si>
  <si>
    <t>Otros útiles, materiales y suministros</t>
  </si>
  <si>
    <t>INTERESES Y COMISIONES</t>
  </si>
  <si>
    <t>Intereses sobre Títulos Valores</t>
  </si>
  <si>
    <t>3.01.02</t>
  </si>
  <si>
    <t>Intereses s/ Títulos Valores Internos L. Plazo</t>
  </si>
  <si>
    <t>Intereses sobre otras obligaciones</t>
  </si>
  <si>
    <t>3.03.99</t>
  </si>
  <si>
    <t>Comisiones y Otros Gasto</t>
  </si>
  <si>
    <t>3.04.01</t>
  </si>
  <si>
    <t>Comisiones y otros gastos s/ títulos valores inter.</t>
  </si>
  <si>
    <t>ACTIVOS FINANCIEROS</t>
  </si>
  <si>
    <t>Préstamos</t>
  </si>
  <si>
    <t>4.01.07</t>
  </si>
  <si>
    <t>Préstamos al sector privado</t>
  </si>
  <si>
    <t>Adquisición de valores</t>
  </si>
  <si>
    <t>4.02.01</t>
  </si>
  <si>
    <t>Adquisición de valores del Gobierno Central</t>
  </si>
  <si>
    <t>4.02.03</t>
  </si>
  <si>
    <t>Adquisición valores Instituc. Descentr. no Empresariales</t>
  </si>
  <si>
    <t>4.02.06</t>
  </si>
  <si>
    <t>Adquisición de valores de Empresas Públicas Financ.</t>
  </si>
  <si>
    <t>4.02.07</t>
  </si>
  <si>
    <t>Adquisición de valores del sector privado</t>
  </si>
  <si>
    <t>4.02.08</t>
  </si>
  <si>
    <t>Adquisición de valores del sector externo</t>
  </si>
  <si>
    <t>BIENES DURADEROS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</si>
  <si>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</si>
  <si>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</si>
  <si>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</si>
  <si>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</si>
  <si>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</si>
  <si>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</si>
  <si>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</si>
  <si>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</si>
  <si>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</si>
  <si>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</si>
  <si>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</si>
  <si>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5.01.06</t>
  </si>
  <si>
    <t>Equipo sanitario, laboratorio e investig.</t>
  </si>
  <si>
    <t>5.01.07</t>
  </si>
  <si>
    <t>Equ. y mobiliario educac., deportivo y recre.</t>
  </si>
  <si>
    <t>5.01.99</t>
  </si>
  <si>
    <t>Maquinaria y equipo diverso</t>
  </si>
  <si>
    <t>Construcciones, adiciones y mejoras</t>
  </si>
  <si>
    <t>5.02.01</t>
  </si>
  <si>
    <t>Edificios</t>
  </si>
  <si>
    <t>5.02.99</t>
  </si>
  <si>
    <t>Otras construcciones, adiciones y mejoras</t>
  </si>
  <si>
    <t>Transferencias corrie. al sector público</t>
  </si>
  <si>
    <t>6.01.01</t>
  </si>
  <si>
    <t>Transf.corr. Al Gobierno Central</t>
  </si>
  <si>
    <t>6.01.02</t>
  </si>
  <si>
    <t>Transf. corr. órganos desconcentrados</t>
  </si>
  <si>
    <t>6.01.03</t>
  </si>
  <si>
    <t>Transf.corr. Instit. Descentral. no Empres.</t>
  </si>
  <si>
    <t>6.01.05</t>
  </si>
  <si>
    <t>Transf. Ctes. a empres. Públicas no Financ.</t>
  </si>
  <si>
    <t>6.01.06</t>
  </si>
  <si>
    <t>Transf.corr. Instit. Públicas Financieras</t>
  </si>
  <si>
    <t>Prestaciones</t>
  </si>
  <si>
    <t>6.03.01</t>
  </si>
  <si>
    <t>Prestaciones legales</t>
  </si>
  <si>
    <t>6.03.02</t>
  </si>
  <si>
    <t>Pensiones y jubilaciones contributivas</t>
  </si>
  <si>
    <t>6.03.04</t>
  </si>
  <si>
    <t xml:space="preserve">Decimotercer mes de pensiones y jubilaciones </t>
  </si>
  <si>
    <t>6.03.05</t>
  </si>
  <si>
    <t>Cuota Patronal Pensiones y Jubilaciones</t>
  </si>
  <si>
    <t>6.03.99</t>
  </si>
  <si>
    <t>Otras prestaciones a terceras personas</t>
  </si>
  <si>
    <t>Otras transfer. corrientes Sector Privado</t>
  </si>
  <si>
    <t>6.06.01</t>
  </si>
  <si>
    <t>Indemnizaciones</t>
  </si>
  <si>
    <t>6.06.02</t>
  </si>
  <si>
    <t>Reintegro o devoluciones</t>
  </si>
  <si>
    <t>CUENTAS ESPECIALES</t>
  </si>
  <si>
    <t>Sumas sin asignación presupuestaria</t>
  </si>
  <si>
    <t>9.02.01</t>
  </si>
  <si>
    <t>Sumas libres sin asignación presup.</t>
  </si>
  <si>
    <t>9.02.02</t>
  </si>
  <si>
    <t>Sumas con destino específico sin asignación presup.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</si>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</sst>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#,##0.0"/>
    <numFmt numFmtId="166" formatCode="#,##0.0_);[Red]\(#,##0.0\)"/>
    <numFmt numFmtId="167" formatCode="#,##0.0_);\(#,##0.0\)"/>
  </numFmts>
  <fonts count="12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39" fontId="1" fillId="0" borderId="0"/>
    <xf numFmtId="9" fontId="3" fillId="0" borderId="0" applyFont="0" applyFill="0" applyBorder="0" applyAlignment="0" applyProtection="0"/>
  </cellStyleXfs>
  <cellXfs count="239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38" fontId="4" fillId="0" borderId="0" xfId="2" applyNumberFormat="1" applyFont="1" applyBorder="1"/>
    <xf numFmtId="164" fontId="4" fillId="0" borderId="0" xfId="1" applyFont="1"/>
    <xf numFmtId="37" fontId="2" fillId="0" borderId="0" xfId="1" applyNumberFormat="1" applyFont="1" applyAlignment="1">
      <alignment horizontal="right"/>
    </xf>
    <xf numFmtId="37" fontId="2" fillId="0" borderId="0" xfId="1" applyNumberFormat="1" applyFont="1"/>
    <xf numFmtId="37" fontId="5" fillId="2" borderId="1" xfId="1" applyNumberFormat="1" applyFont="1" applyFill="1" applyBorder="1" applyAlignment="1">
      <alignment horizontal="center" vertical="center"/>
    </xf>
    <xf numFmtId="37" fontId="5" fillId="2" borderId="0" xfId="1" applyNumberFormat="1" applyFont="1" applyFill="1" applyAlignment="1">
      <alignment horizontal="center" vertical="center"/>
    </xf>
    <xf numFmtId="164" fontId="2" fillId="0" borderId="0" xfId="1" applyFont="1" applyAlignment="1">
      <alignment horizontal="center" vertical="center" wrapText="1"/>
    </xf>
    <xf numFmtId="38" fontId="2" fillId="0" borderId="0" xfId="2" applyNumberFormat="1" applyFont="1" applyBorder="1" applyAlignment="1">
      <alignment horizontal="center" vertical="center"/>
    </xf>
    <xf numFmtId="37" fontId="5" fillId="2" borderId="2" xfId="1" applyNumberFormat="1" applyFont="1" applyFill="1" applyBorder="1" applyAlignment="1">
      <alignment horizontal="center" vertical="center" wrapText="1"/>
    </xf>
    <xf numFmtId="37" fontId="5" fillId="2" borderId="0" xfId="1" applyNumberFormat="1" applyFont="1" applyFill="1" applyAlignment="1">
      <alignment horizontal="center" vertical="center" wrapText="1"/>
    </xf>
    <xf numFmtId="37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37" fontId="2" fillId="0" borderId="1" xfId="1" applyNumberFormat="1" applyFont="1" applyBorder="1" applyAlignment="1">
      <alignment horizontal="center" vertical="center"/>
    </xf>
    <xf numFmtId="37" fontId="2" fillId="0" borderId="0" xfId="1" applyNumberFormat="1" applyFont="1" applyAlignment="1">
      <alignment vertical="center"/>
    </xf>
    <xf numFmtId="165" fontId="2" fillId="0" borderId="2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3" xfId="1" applyNumberFormat="1" applyFont="1" applyBorder="1" applyAlignment="1">
      <alignment vertical="center"/>
    </xf>
    <xf numFmtId="165" fontId="4" fillId="0" borderId="0" xfId="1" applyNumberFormat="1" applyFont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37" fontId="2" fillId="0" borderId="0" xfId="1" applyNumberFormat="1" applyFont="1" applyAlignment="1">
      <alignment horizontal="left" vertical="center"/>
    </xf>
    <xf numFmtId="165" fontId="2" fillId="0" borderId="3" xfId="1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37" fontId="2" fillId="0" borderId="0" xfId="1" applyNumberFormat="1" applyFont="1" applyAlignment="1">
      <alignment horizontal="fill" vertical="center"/>
    </xf>
    <xf numFmtId="165" fontId="4" fillId="0" borderId="2" xfId="1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37" fontId="4" fillId="0" borderId="0" xfId="1" applyNumberFormat="1" applyFont="1" applyAlignment="1">
      <alignment horizontal="fill" vertical="center"/>
    </xf>
    <xf numFmtId="165" fontId="4" fillId="0" borderId="2" xfId="1" applyNumberFormat="1" applyFont="1" applyBorder="1" applyAlignment="1">
      <alignment horizontal="fill" vertical="center"/>
    </xf>
    <xf numFmtId="165" fontId="4" fillId="0" borderId="0" xfId="1" applyNumberFormat="1" applyFont="1" applyAlignment="1">
      <alignment horizontal="fill" vertical="center"/>
    </xf>
    <xf numFmtId="165" fontId="4" fillId="0" borderId="3" xfId="1" applyNumberFormat="1" applyFont="1" applyBorder="1" applyAlignment="1">
      <alignment horizontal="fill" vertical="center"/>
    </xf>
    <xf numFmtId="165" fontId="4" fillId="0" borderId="4" xfId="1" applyNumberFormat="1" applyFont="1" applyBorder="1" applyAlignment="1">
      <alignment horizontal="fill" vertical="center"/>
    </xf>
    <xf numFmtId="166" fontId="2" fillId="0" borderId="2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0" borderId="3" xfId="1" applyNumberFormat="1" applyFont="1" applyBorder="1" applyAlignment="1">
      <alignment horizontal="right" vertical="center"/>
    </xf>
    <xf numFmtId="166" fontId="2" fillId="0" borderId="5" xfId="1" applyNumberFormat="1" applyFont="1" applyBorder="1" applyAlignment="1">
      <alignment horizontal="right" vertical="center"/>
    </xf>
    <xf numFmtId="166" fontId="4" fillId="0" borderId="2" xfId="1" applyNumberFormat="1" applyFont="1" applyBorder="1" applyAlignment="1">
      <alignment horizontal="fill" vertical="center"/>
    </xf>
    <xf numFmtId="166" fontId="4" fillId="0" borderId="0" xfId="1" applyNumberFormat="1" applyFont="1" applyAlignment="1">
      <alignment horizontal="fill" vertical="center"/>
    </xf>
    <xf numFmtId="166" fontId="4" fillId="0" borderId="3" xfId="1" applyNumberFormat="1" applyFont="1" applyBorder="1" applyAlignment="1">
      <alignment horizontal="fill" vertical="center"/>
    </xf>
    <xf numFmtId="166" fontId="4" fillId="0" borderId="5" xfId="1" applyNumberFormat="1" applyFont="1" applyBorder="1" applyAlignment="1">
      <alignment horizontal="fill" vertical="center"/>
    </xf>
    <xf numFmtId="0" fontId="4" fillId="3" borderId="1" xfId="1" applyNumberFormat="1" applyFont="1" applyFill="1" applyBorder="1" applyAlignment="1">
      <alignment horizontal="center" vertical="center"/>
    </xf>
    <xf numFmtId="37" fontId="4" fillId="0" borderId="0" xfId="1" applyNumberFormat="1" applyFont="1" applyAlignment="1">
      <alignment horizontal="left" vertical="center"/>
    </xf>
    <xf numFmtId="166" fontId="4" fillId="4" borderId="2" xfId="1" applyNumberFormat="1" applyFont="1" applyFill="1" applyBorder="1" applyAlignment="1">
      <alignment vertical="center"/>
    </xf>
    <xf numFmtId="166" fontId="4" fillId="4" borderId="0" xfId="1" applyNumberFormat="1" applyFont="1" applyFill="1" applyAlignment="1">
      <alignment vertical="center"/>
    </xf>
    <xf numFmtId="166" fontId="4" fillId="4" borderId="3" xfId="1" applyNumberFormat="1" applyFont="1" applyFill="1" applyBorder="1" applyAlignment="1">
      <alignment vertical="center"/>
    </xf>
    <xf numFmtId="166" fontId="4" fillId="4" borderId="5" xfId="1" applyNumberFormat="1" applyFont="1" applyFill="1" applyBorder="1" applyAlignment="1">
      <alignment vertical="center"/>
    </xf>
    <xf numFmtId="166" fontId="4" fillId="0" borderId="2" xfId="1" applyNumberFormat="1" applyFont="1" applyBorder="1" applyAlignment="1">
      <alignment vertical="center"/>
    </xf>
    <xf numFmtId="166" fontId="4" fillId="0" borderId="0" xfId="1" applyNumberFormat="1" applyFont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2" fillId="3" borderId="1" xfId="1" applyNumberFormat="1" applyFont="1" applyFill="1" applyBorder="1" applyAlignment="1">
      <alignment horizontal="center" vertical="center"/>
    </xf>
    <xf numFmtId="165" fontId="4" fillId="0" borderId="4" xfId="1" applyNumberFormat="1" applyFont="1" applyBorder="1" applyAlignment="1">
      <alignment vertical="center"/>
    </xf>
    <xf numFmtId="43" fontId="4" fillId="0" borderId="0" xfId="2" applyFont="1"/>
    <xf numFmtId="166" fontId="4" fillId="0" borderId="3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" fillId="0" borderId="5" xfId="1" applyNumberFormat="1" applyFont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horizontal="fill" vertical="center"/>
    </xf>
    <xf numFmtId="165" fontId="2" fillId="0" borderId="0" xfId="1" applyNumberFormat="1" applyFont="1" applyAlignment="1">
      <alignment horizontal="fill" vertical="center"/>
    </xf>
    <xf numFmtId="165" fontId="2" fillId="0" borderId="3" xfId="1" applyNumberFormat="1" applyFont="1" applyBorder="1" applyAlignment="1">
      <alignment horizontal="fill" vertical="center"/>
    </xf>
    <xf numFmtId="165" fontId="2" fillId="0" borderId="4" xfId="1" applyNumberFormat="1" applyFont="1" applyBorder="1" applyAlignment="1">
      <alignment horizontal="fill" vertical="center"/>
    </xf>
    <xf numFmtId="39" fontId="6" fillId="0" borderId="0" xfId="1" applyNumberFormat="1" applyFont="1" applyAlignment="1">
      <alignment vertical="center"/>
    </xf>
    <xf numFmtId="37" fontId="4" fillId="0" borderId="0" xfId="1" applyNumberFormat="1" applyFont="1" applyAlignment="1">
      <alignment vertical="center"/>
    </xf>
    <xf numFmtId="164" fontId="4" fillId="0" borderId="0" xfId="1" applyFont="1" applyAlignment="1">
      <alignment horizontal="fill" vertical="center"/>
    </xf>
    <xf numFmtId="165" fontId="2" fillId="0" borderId="2" xfId="2" applyNumberFormat="1" applyFont="1" applyFill="1" applyBorder="1" applyAlignment="1" applyProtection="1">
      <alignment vertical="center"/>
    </xf>
    <xf numFmtId="165" fontId="2" fillId="0" borderId="0" xfId="2" applyNumberFormat="1" applyFont="1" applyFill="1" applyBorder="1" applyAlignment="1" applyProtection="1">
      <alignment vertical="center"/>
    </xf>
    <xf numFmtId="165" fontId="2" fillId="0" borderId="3" xfId="2" applyNumberFormat="1" applyFont="1" applyFill="1" applyBorder="1" applyAlignment="1" applyProtection="1">
      <alignment horizontal="right" vertical="center"/>
    </xf>
    <xf numFmtId="165" fontId="2" fillId="0" borderId="2" xfId="2" applyNumberFormat="1" applyFont="1" applyFill="1" applyBorder="1" applyAlignment="1" applyProtection="1">
      <alignment horizontal="right" vertical="center"/>
    </xf>
    <xf numFmtId="165" fontId="2" fillId="0" borderId="0" xfId="2" applyNumberFormat="1" applyFont="1" applyFill="1" applyBorder="1" applyAlignment="1" applyProtection="1">
      <alignment horizontal="right" vertical="center"/>
    </xf>
    <xf numFmtId="165" fontId="2" fillId="0" borderId="4" xfId="2" applyNumberFormat="1" applyFont="1" applyFill="1" applyBorder="1" applyAlignment="1" applyProtection="1">
      <alignment vertical="center"/>
    </xf>
    <xf numFmtId="165" fontId="4" fillId="0" borderId="2" xfId="2" applyNumberFormat="1" applyFont="1" applyFill="1" applyBorder="1" applyAlignment="1" applyProtection="1">
      <alignment vertical="center"/>
    </xf>
    <xf numFmtId="165" fontId="4" fillId="0" borderId="0" xfId="2" applyNumberFormat="1" applyFont="1" applyFill="1" applyBorder="1" applyAlignment="1" applyProtection="1">
      <alignment vertical="center"/>
    </xf>
    <xf numFmtId="165" fontId="4" fillId="0" borderId="3" xfId="2" applyNumberFormat="1" applyFont="1" applyFill="1" applyBorder="1" applyAlignment="1" applyProtection="1">
      <alignment horizontal="right" vertical="center"/>
    </xf>
    <xf numFmtId="165" fontId="4" fillId="0" borderId="2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3" xfId="2" applyNumberFormat="1" applyFont="1" applyFill="1" applyBorder="1" applyAlignment="1" applyProtection="1">
      <alignment vertical="center"/>
    </xf>
    <xf numFmtId="165" fontId="4" fillId="0" borderId="4" xfId="2" applyNumberFormat="1" applyFont="1" applyFill="1" applyBorder="1" applyAlignment="1" applyProtection="1">
      <alignment vertical="center"/>
    </xf>
    <xf numFmtId="166" fontId="4" fillId="0" borderId="0" xfId="1" applyNumberFormat="1" applyFont="1" applyAlignment="1">
      <alignment horizontal="right" vertical="center"/>
    </xf>
    <xf numFmtId="164" fontId="4" fillId="0" borderId="0" xfId="1" applyFont="1" applyAlignment="1">
      <alignment horizontal="left" vertical="center"/>
    </xf>
    <xf numFmtId="39" fontId="2" fillId="0" borderId="0" xfId="1" applyNumberFormat="1" applyFont="1" applyAlignment="1">
      <alignment vertical="center"/>
    </xf>
    <xf numFmtId="165" fontId="2" fillId="0" borderId="4" xfId="2" applyNumberFormat="1" applyFont="1" applyFill="1" applyBorder="1" applyAlignment="1" applyProtection="1">
      <alignment horizontal="right" vertical="center"/>
    </xf>
    <xf numFmtId="164" fontId="2" fillId="0" borderId="0" xfId="1" applyFont="1" applyAlignment="1">
      <alignment horizontal="left" vertical="center"/>
    </xf>
    <xf numFmtId="166" fontId="2" fillId="0" borderId="2" xfId="2" applyNumberFormat="1" applyFont="1" applyFill="1" applyBorder="1" applyAlignment="1" applyProtection="1">
      <alignment vertical="center"/>
    </xf>
    <xf numFmtId="166" fontId="2" fillId="0" borderId="0" xfId="2" applyNumberFormat="1" applyFont="1" applyFill="1" applyBorder="1" applyAlignment="1" applyProtection="1">
      <alignment vertical="center"/>
    </xf>
    <xf numFmtId="166" fontId="2" fillId="0" borderId="3" xfId="2" applyNumberFormat="1" applyFont="1" applyFill="1" applyBorder="1" applyAlignment="1" applyProtection="1">
      <alignment horizontal="right" vertical="center"/>
    </xf>
    <xf numFmtId="166" fontId="2" fillId="0" borderId="5" xfId="2" applyNumberFormat="1" applyFont="1" applyFill="1" applyBorder="1" applyAlignment="1" applyProtection="1">
      <alignment vertical="center"/>
    </xf>
    <xf numFmtId="166" fontId="4" fillId="0" borderId="2" xfId="2" applyNumberFormat="1" applyFont="1" applyFill="1" applyBorder="1" applyAlignment="1" applyProtection="1">
      <alignment vertical="center"/>
    </xf>
    <xf numFmtId="166" fontId="4" fillId="0" borderId="0" xfId="2" applyNumberFormat="1" applyFont="1" applyFill="1" applyBorder="1" applyAlignment="1" applyProtection="1">
      <alignment vertical="center"/>
    </xf>
    <xf numFmtId="166" fontId="4" fillId="0" borderId="3" xfId="2" applyNumberFormat="1" applyFont="1" applyFill="1" applyBorder="1" applyAlignment="1" applyProtection="1">
      <alignment vertical="center"/>
    </xf>
    <xf numFmtId="166" fontId="4" fillId="0" borderId="5" xfId="2" applyNumberFormat="1" applyFont="1" applyFill="1" applyBorder="1" applyAlignment="1" applyProtection="1">
      <alignment vertical="center"/>
    </xf>
    <xf numFmtId="165" fontId="2" fillId="0" borderId="5" xfId="2" applyNumberFormat="1" applyFont="1" applyFill="1" applyBorder="1" applyAlignment="1" applyProtection="1">
      <alignment vertical="center"/>
    </xf>
    <xf numFmtId="165" fontId="4" fillId="0" borderId="5" xfId="2" applyNumberFormat="1" applyFont="1" applyFill="1" applyBorder="1" applyAlignment="1" applyProtection="1">
      <alignment vertical="center"/>
    </xf>
    <xf numFmtId="166" fontId="4" fillId="0" borderId="4" xfId="2" applyNumberFormat="1" applyFont="1" applyFill="1" applyBorder="1" applyAlignment="1" applyProtection="1">
      <alignment vertical="center"/>
    </xf>
    <xf numFmtId="165" fontId="4" fillId="0" borderId="0" xfId="1" applyNumberFormat="1" applyFont="1"/>
    <xf numFmtId="164" fontId="4" fillId="0" borderId="0" xfId="1" applyFont="1" applyAlignment="1">
      <alignment horizontal="right"/>
    </xf>
    <xf numFmtId="39" fontId="7" fillId="0" borderId="0" xfId="3" applyFont="1"/>
    <xf numFmtId="1" fontId="8" fillId="0" borderId="0" xfId="3" applyNumberFormat="1" applyFont="1"/>
    <xf numFmtId="39" fontId="8" fillId="0" borderId="0" xfId="3" applyFont="1"/>
    <xf numFmtId="39" fontId="8" fillId="0" borderId="0" xfId="3" applyFont="1" applyAlignment="1">
      <alignment horizontal="center"/>
    </xf>
    <xf numFmtId="166" fontId="7" fillId="0" borderId="0" xfId="3" applyNumberFormat="1" applyFont="1"/>
    <xf numFmtId="39" fontId="2" fillId="0" borderId="0" xfId="3" applyFont="1"/>
    <xf numFmtId="165" fontId="2" fillId="0" borderId="2" xfId="2" applyNumberFormat="1" applyFont="1" applyBorder="1"/>
    <xf numFmtId="165" fontId="2" fillId="0" borderId="0" xfId="2" applyNumberFormat="1" applyFont="1" applyBorder="1"/>
    <xf numFmtId="165" fontId="2" fillId="0" borderId="3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165" fontId="2" fillId="0" borderId="3" xfId="2" applyNumberFormat="1" applyFont="1" applyBorder="1"/>
    <xf numFmtId="165" fontId="2" fillId="0" borderId="2" xfId="2" applyNumberFormat="1" applyFont="1" applyBorder="1" applyAlignment="1">
      <alignment horizontal="right"/>
    </xf>
    <xf numFmtId="39" fontId="9" fillId="0" borderId="0" xfId="3" applyFont="1"/>
    <xf numFmtId="39" fontId="4" fillId="0" borderId="0" xfId="3" applyFont="1"/>
    <xf numFmtId="165" fontId="4" fillId="0" borderId="2" xfId="2" applyNumberFormat="1" applyFont="1" applyBorder="1"/>
    <xf numFmtId="165" fontId="4" fillId="0" borderId="0" xfId="2" applyNumberFormat="1" applyFont="1" applyBorder="1"/>
    <xf numFmtId="165" fontId="4" fillId="0" borderId="3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165" fontId="4" fillId="0" borderId="3" xfId="2" applyNumberFormat="1" applyFont="1" applyBorder="1"/>
    <xf numFmtId="165" fontId="4" fillId="0" borderId="2" xfId="2" applyNumberFormat="1" applyFont="1" applyBorder="1" applyAlignment="1">
      <alignment horizontal="right"/>
    </xf>
    <xf numFmtId="166" fontId="4" fillId="0" borderId="2" xfId="2" applyNumberFormat="1" applyFont="1" applyBorder="1"/>
    <xf numFmtId="166" fontId="4" fillId="0" borderId="0" xfId="2" applyNumberFormat="1" applyFont="1" applyBorder="1"/>
    <xf numFmtId="166" fontId="4" fillId="0" borderId="3" xfId="2" applyNumberFormat="1" applyFont="1" applyBorder="1" applyAlignment="1">
      <alignment horizontal="right"/>
    </xf>
    <xf numFmtId="166" fontId="4" fillId="0" borderId="0" xfId="2" applyNumberFormat="1" applyFont="1" applyBorder="1" applyAlignment="1">
      <alignment horizontal="right"/>
    </xf>
    <xf numFmtId="166" fontId="4" fillId="0" borderId="3" xfId="2" applyNumberFormat="1" applyFont="1" applyBorder="1"/>
    <xf numFmtId="166" fontId="4" fillId="0" borderId="2" xfId="2" applyNumberFormat="1" applyFont="1" applyBorder="1" applyAlignment="1">
      <alignment horizontal="right"/>
    </xf>
    <xf numFmtId="166" fontId="2" fillId="0" borderId="3" xfId="2" applyNumberFormat="1" applyFont="1" applyBorder="1" applyAlignment="1">
      <alignment horizontal="right"/>
    </xf>
    <xf numFmtId="166" fontId="2" fillId="0" borderId="0" xfId="2" applyNumberFormat="1" applyFont="1" applyBorder="1" applyAlignment="1">
      <alignment horizontal="right"/>
    </xf>
    <xf numFmtId="166" fontId="2" fillId="0" borderId="2" xfId="2" applyNumberFormat="1" applyFont="1" applyBorder="1" applyAlignment="1">
      <alignment horizontal="right"/>
    </xf>
    <xf numFmtId="38" fontId="4" fillId="0" borderId="2" xfId="2" applyNumberFormat="1" applyFont="1" applyBorder="1"/>
    <xf numFmtId="165" fontId="4" fillId="0" borderId="2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7" fontId="7" fillId="0" borderId="0" xfId="3" applyNumberFormat="1" applyFont="1"/>
    <xf numFmtId="1" fontId="7" fillId="0" borderId="0" xfId="3" applyNumberFormat="1" applyFont="1"/>
    <xf numFmtId="166" fontId="7" fillId="0" borderId="0" xfId="3" applyNumberFormat="1" applyFont="1" applyAlignment="1">
      <alignment horizontal="right"/>
    </xf>
    <xf numFmtId="4" fontId="4" fillId="0" borderId="3" xfId="1" applyNumberFormat="1" applyFont="1" applyBorder="1" applyAlignment="1">
      <alignment horizontal="right" vertical="center"/>
    </xf>
    <xf numFmtId="37" fontId="5" fillId="2" borderId="7" xfId="1" applyNumberFormat="1" applyFont="1" applyFill="1" applyBorder="1" applyAlignment="1">
      <alignment horizontal="center" vertical="center"/>
    </xf>
    <xf numFmtId="37" fontId="5" fillId="2" borderId="8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 vertical="center"/>
    </xf>
    <xf numFmtId="165" fontId="2" fillId="0" borderId="9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vertical="center"/>
    </xf>
    <xf numFmtId="165" fontId="2" fillId="0" borderId="10" xfId="1" applyNumberFormat="1" applyFont="1" applyBorder="1" applyAlignment="1">
      <alignment horizontal="right" vertical="center"/>
    </xf>
    <xf numFmtId="165" fontId="2" fillId="0" borderId="9" xfId="1" applyNumberFormat="1" applyFont="1" applyBorder="1" applyAlignment="1">
      <alignment horizontal="right" vertical="center"/>
    </xf>
    <xf numFmtId="165" fontId="2" fillId="0" borderId="8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vertical="center"/>
    </xf>
    <xf numFmtId="164" fontId="2" fillId="0" borderId="0" xfId="1" applyFont="1" applyAlignment="1">
      <alignment horizontal="center" vertical="center"/>
    </xf>
    <xf numFmtId="165" fontId="4" fillId="5" borderId="3" xfId="1" applyNumberFormat="1" applyFont="1" applyFill="1" applyBorder="1" applyAlignment="1">
      <alignment horizontal="right" vertical="center"/>
    </xf>
    <xf numFmtId="165" fontId="2" fillId="0" borderId="6" xfId="1" applyNumberFormat="1" applyFont="1" applyBorder="1" applyAlignment="1">
      <alignment vertical="center"/>
    </xf>
    <xf numFmtId="39" fontId="5" fillId="2" borderId="8" xfId="3" applyFont="1" applyFill="1" applyBorder="1" applyAlignment="1">
      <alignment horizontal="center"/>
    </xf>
    <xf numFmtId="0" fontId="5" fillId="2" borderId="11" xfId="3" applyNumberFormat="1" applyFont="1" applyFill="1" applyBorder="1" applyAlignment="1">
      <alignment horizontal="center" vertical="center"/>
    </xf>
    <xf numFmtId="37" fontId="5" fillId="2" borderId="9" xfId="3" applyNumberFormat="1" applyFont="1" applyFill="1" applyBorder="1" applyAlignment="1">
      <alignment horizontal="center" vertical="center" wrapText="1"/>
    </xf>
    <xf numFmtId="37" fontId="5" fillId="2" borderId="8" xfId="3" applyNumberFormat="1" applyFont="1" applyFill="1" applyBorder="1" applyAlignment="1">
      <alignment horizontal="center" vertical="center" wrapText="1"/>
    </xf>
    <xf numFmtId="37" fontId="5" fillId="2" borderId="10" xfId="3" applyNumberFormat="1" applyFont="1" applyFill="1" applyBorder="1" applyAlignment="1">
      <alignment horizontal="center" vertical="center"/>
    </xf>
    <xf numFmtId="37" fontId="5" fillId="2" borderId="8" xfId="3" applyNumberFormat="1" applyFont="1" applyFill="1" applyBorder="1" applyAlignment="1">
      <alignment horizontal="center" vertical="center"/>
    </xf>
    <xf numFmtId="49" fontId="5" fillId="2" borderId="11" xfId="3" applyNumberFormat="1" applyFont="1" applyFill="1" applyBorder="1" applyAlignment="1">
      <alignment horizontal="center" vertical="center"/>
    </xf>
    <xf numFmtId="39" fontId="5" fillId="2" borderId="8" xfId="3" applyFont="1" applyFill="1" applyBorder="1" applyAlignment="1">
      <alignment horizontal="center" vertical="center"/>
    </xf>
    <xf numFmtId="39" fontId="8" fillId="0" borderId="2" xfId="3" applyFont="1" applyBorder="1" applyAlignment="1">
      <alignment horizontal="center"/>
    </xf>
    <xf numFmtId="166" fontId="8" fillId="0" borderId="3" xfId="3" applyNumberFormat="1" applyFont="1" applyBorder="1" applyAlignment="1">
      <alignment horizontal="center"/>
    </xf>
    <xf numFmtId="166" fontId="8" fillId="0" borderId="2" xfId="3" applyNumberFormat="1" applyFont="1" applyBorder="1" applyAlignment="1">
      <alignment horizontal="center"/>
    </xf>
    <xf numFmtId="166" fontId="8" fillId="0" borderId="0" xfId="3" applyNumberFormat="1" applyFont="1" applyAlignment="1">
      <alignment horizontal="center"/>
    </xf>
    <xf numFmtId="166" fontId="7" fillId="0" borderId="2" xfId="3" applyNumberFormat="1" applyFont="1" applyBorder="1"/>
    <xf numFmtId="166" fontId="7" fillId="0" borderId="3" xfId="3" applyNumberFormat="1" applyFont="1" applyBorder="1"/>
    <xf numFmtId="166" fontId="7" fillId="0" borderId="4" xfId="3" applyNumberFormat="1" applyFont="1" applyBorder="1"/>
    <xf numFmtId="165" fontId="2" fillId="0" borderId="2" xfId="2" applyNumberFormat="1" applyFont="1" applyFill="1" applyBorder="1"/>
    <xf numFmtId="165" fontId="2" fillId="0" borderId="0" xfId="2" applyNumberFormat="1" applyFont="1" applyFill="1" applyBorder="1"/>
    <xf numFmtId="165" fontId="2" fillId="0" borderId="3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165" fontId="2" fillId="0" borderId="3" xfId="2" applyNumberFormat="1" applyFont="1" applyFill="1" applyBorder="1"/>
    <xf numFmtId="165" fontId="2" fillId="0" borderId="2" xfId="2" applyNumberFormat="1" applyFont="1" applyFill="1" applyBorder="1" applyAlignment="1">
      <alignment horizontal="right"/>
    </xf>
    <xf numFmtId="165" fontId="2" fillId="0" borderId="4" xfId="2" applyNumberFormat="1" applyFont="1" applyFill="1" applyBorder="1"/>
    <xf numFmtId="165" fontId="4" fillId="0" borderId="2" xfId="2" applyNumberFormat="1" applyFont="1" applyFill="1" applyBorder="1"/>
    <xf numFmtId="165" fontId="4" fillId="0" borderId="0" xfId="2" applyNumberFormat="1" applyFont="1" applyFill="1" applyBorder="1"/>
    <xf numFmtId="165" fontId="4" fillId="0" borderId="3" xfId="2" applyNumberFormat="1" applyFont="1" applyFill="1" applyBorder="1" applyAlignment="1">
      <alignment horizontal="right"/>
    </xf>
    <xf numFmtId="165" fontId="4" fillId="0" borderId="3" xfId="2" applyNumberFormat="1" applyFont="1" applyFill="1" applyBorder="1"/>
    <xf numFmtId="165" fontId="4" fillId="0" borderId="4" xfId="2" applyNumberFormat="1" applyFont="1" applyFill="1" applyBorder="1"/>
    <xf numFmtId="39" fontId="2" fillId="0" borderId="0" xfId="3" applyFont="1" applyAlignment="1">
      <alignment horizontal="left"/>
    </xf>
    <xf numFmtId="166" fontId="4" fillId="0" borderId="2" xfId="2" applyNumberFormat="1" applyFont="1" applyFill="1" applyBorder="1"/>
    <xf numFmtId="166" fontId="4" fillId="0" borderId="0" xfId="2" applyNumberFormat="1" applyFont="1" applyFill="1" applyBorder="1"/>
    <xf numFmtId="166" fontId="4" fillId="0" borderId="3" xfId="2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66" fontId="4" fillId="0" borderId="3" xfId="2" applyNumberFormat="1" applyFont="1" applyFill="1" applyBorder="1"/>
    <xf numFmtId="166" fontId="4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166" fontId="2" fillId="0" borderId="0" xfId="2" applyNumberFormat="1" applyFont="1" applyFill="1" applyBorder="1"/>
    <xf numFmtId="166" fontId="2" fillId="0" borderId="3" xfId="2" applyNumberFormat="1" applyFont="1" applyFill="1" applyBorder="1"/>
    <xf numFmtId="166" fontId="2" fillId="0" borderId="4" xfId="2" applyNumberFormat="1" applyFont="1" applyFill="1" applyBorder="1"/>
    <xf numFmtId="166" fontId="4" fillId="0" borderId="4" xfId="2" applyNumberFormat="1" applyFont="1" applyFill="1" applyBorder="1"/>
    <xf numFmtId="165" fontId="4" fillId="0" borderId="2" xfId="4" applyNumberFormat="1" applyFont="1" applyFill="1" applyBorder="1"/>
    <xf numFmtId="165" fontId="4" fillId="0" borderId="0" xfId="4" applyNumberFormat="1" applyFont="1" applyFill="1" applyBorder="1"/>
    <xf numFmtId="165" fontId="4" fillId="0" borderId="3" xfId="4" applyNumberFormat="1" applyFont="1" applyFill="1" applyBorder="1" applyAlignment="1">
      <alignment horizontal="right"/>
    </xf>
    <xf numFmtId="165" fontId="4" fillId="0" borderId="0" xfId="4" applyNumberFormat="1" applyFont="1" applyFill="1" applyBorder="1" applyAlignment="1">
      <alignment horizontal="right"/>
    </xf>
    <xf numFmtId="165" fontId="4" fillId="0" borderId="3" xfId="4" applyNumberFormat="1" applyFont="1" applyFill="1" applyBorder="1"/>
    <xf numFmtId="165" fontId="4" fillId="0" borderId="2" xfId="4" applyNumberFormat="1" applyFont="1" applyFill="1" applyBorder="1" applyAlignment="1">
      <alignment horizontal="right"/>
    </xf>
    <xf numFmtId="165" fontId="4" fillId="0" borderId="4" xfId="4" applyNumberFormat="1" applyFont="1" applyFill="1" applyBorder="1"/>
    <xf numFmtId="1" fontId="8" fillId="0" borderId="3" xfId="3" applyNumberFormat="1" applyFont="1" applyBorder="1" applyAlignment="1">
      <alignment horizontal="center"/>
    </xf>
    <xf numFmtId="39" fontId="2" fillId="0" borderId="3" xfId="3" applyFont="1" applyBorder="1" applyAlignment="1">
      <alignment horizontal="center"/>
    </xf>
    <xf numFmtId="39" fontId="2" fillId="0" borderId="3" xfId="3" applyFont="1" applyBorder="1"/>
    <xf numFmtId="39" fontId="4" fillId="0" borderId="3" xfId="3" applyFont="1" applyBorder="1"/>
    <xf numFmtId="167" fontId="2" fillId="0" borderId="10" xfId="3" applyNumberFormat="1" applyFont="1" applyBorder="1" applyAlignment="1">
      <alignment vertical="center"/>
    </xf>
    <xf numFmtId="167" fontId="2" fillId="0" borderId="8" xfId="3" applyNumberFormat="1" applyFont="1" applyBorder="1" applyAlignment="1">
      <alignment horizontal="center" vertical="center"/>
    </xf>
    <xf numFmtId="165" fontId="2" fillId="0" borderId="9" xfId="3" applyNumberFormat="1" applyFont="1" applyBorder="1" applyAlignment="1">
      <alignment vertical="center"/>
    </xf>
    <xf numFmtId="165" fontId="2" fillId="0" borderId="8" xfId="3" applyNumberFormat="1" applyFont="1" applyBorder="1" applyAlignment="1">
      <alignment vertical="center"/>
    </xf>
    <xf numFmtId="165" fontId="2" fillId="0" borderId="10" xfId="3" applyNumberFormat="1" applyFont="1" applyBorder="1" applyAlignment="1">
      <alignment horizontal="right" vertical="center"/>
    </xf>
    <xf numFmtId="165" fontId="2" fillId="0" borderId="10" xfId="3" applyNumberFormat="1" applyFont="1" applyBorder="1" applyAlignment="1">
      <alignment vertical="center"/>
    </xf>
    <xf numFmtId="165" fontId="2" fillId="0" borderId="9" xfId="3" applyNumberFormat="1" applyFont="1" applyBorder="1" applyAlignment="1">
      <alignment horizontal="right" vertical="center"/>
    </xf>
    <xf numFmtId="165" fontId="2" fillId="0" borderId="8" xfId="3" applyNumberFormat="1" applyFont="1" applyBorder="1" applyAlignment="1">
      <alignment horizontal="right" vertical="center"/>
    </xf>
    <xf numFmtId="165" fontId="2" fillId="0" borderId="11" xfId="3" applyNumberFormat="1" applyFont="1" applyBorder="1" applyAlignment="1">
      <alignment vertical="center"/>
    </xf>
    <xf numFmtId="167" fontId="7" fillId="0" borderId="0" xfId="3" applyNumberFormat="1" applyFont="1" applyAlignment="1">
      <alignment vertical="center"/>
    </xf>
    <xf numFmtId="165" fontId="2" fillId="0" borderId="0" xfId="2" applyNumberFormat="1" applyFont="1" applyFill="1" applyBorder="1" applyAlignment="1"/>
    <xf numFmtId="165" fontId="4" fillId="0" borderId="0" xfId="2" applyNumberFormat="1" applyFont="1" applyFill="1" applyBorder="1" applyAlignment="1"/>
    <xf numFmtId="166" fontId="2" fillId="0" borderId="3" xfId="2" applyNumberFormat="1" applyFont="1" applyFill="1" applyBorder="1" applyAlignment="1">
      <alignment horizontal="right"/>
    </xf>
    <xf numFmtId="39" fontId="4" fillId="0" borderId="0" xfId="3" applyFont="1" applyAlignment="1">
      <alignment horizontal="left"/>
    </xf>
    <xf numFmtId="39" fontId="4" fillId="0" borderId="4" xfId="3" applyFont="1" applyBorder="1" applyAlignment="1">
      <alignment horizontal="left"/>
    </xf>
    <xf numFmtId="166" fontId="4" fillId="0" borderId="4" xfId="2" applyNumberFormat="1" applyFont="1" applyBorder="1"/>
    <xf numFmtId="165" fontId="2" fillId="0" borderId="4" xfId="2" applyNumberFormat="1" applyFont="1" applyBorder="1"/>
    <xf numFmtId="165" fontId="4" fillId="0" borderId="4" xfId="2" applyNumberFormat="1" applyFont="1" applyBorder="1"/>
    <xf numFmtId="39" fontId="4" fillId="0" borderId="4" xfId="3" applyFont="1" applyBorder="1"/>
    <xf numFmtId="39" fontId="2" fillId="0" borderId="4" xfId="3" applyFont="1" applyBorder="1"/>
    <xf numFmtId="39" fontId="7" fillId="0" borderId="2" xfId="3" applyFont="1" applyBorder="1"/>
    <xf numFmtId="165" fontId="4" fillId="0" borderId="12" xfId="4" applyNumberFormat="1" applyFont="1" applyFill="1" applyBorder="1"/>
    <xf numFmtId="164" fontId="4" fillId="0" borderId="0" xfId="1" applyFont="1" applyAlignment="1">
      <alignment horizontal="left"/>
    </xf>
    <xf numFmtId="164" fontId="2" fillId="0" borderId="7" xfId="1" applyFont="1" applyBorder="1" applyAlignment="1">
      <alignment horizontal="center" vertical="center"/>
    </xf>
    <xf numFmtId="164" fontId="2" fillId="0" borderId="10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9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 vertical="center"/>
    </xf>
    <xf numFmtId="164" fontId="4" fillId="0" borderId="0" xfId="1" applyFont="1" applyAlignment="1">
      <alignment horizontal="left" vertical="top" wrapText="1"/>
    </xf>
    <xf numFmtId="0" fontId="5" fillId="2" borderId="9" xfId="3" applyNumberFormat="1" applyFont="1" applyFill="1" applyBorder="1" applyAlignment="1">
      <alignment horizontal="center"/>
    </xf>
    <xf numFmtId="0" fontId="5" fillId="2" borderId="8" xfId="3" applyNumberFormat="1" applyFont="1" applyFill="1" applyBorder="1" applyAlignment="1">
      <alignment horizontal="center"/>
    </xf>
    <xf numFmtId="0" fontId="5" fillId="2" borderId="10" xfId="3" applyNumberFormat="1" applyFont="1" applyFill="1" applyBorder="1" applyAlignment="1">
      <alignment horizontal="center"/>
    </xf>
  </cellXfs>
  <cellStyles count="5">
    <cellStyle name="Millares 2" xfId="2" xr:uid="{3FB44979-A3BD-43BE-B85D-E86668A7EEE2}"/>
    <cellStyle name="Normal" xfId="0" builtinId="0"/>
    <cellStyle name="Normal 2" xfId="1" xr:uid="{3653F7B1-2142-40EB-A51E-1D798E5D2606}"/>
    <cellStyle name="Normal 3" xfId="3" xr:uid="{56E7F169-BEC4-4BF3-AA53-66833E922052}"/>
    <cellStyle name="Porcentaje 2" xfId="4" xr:uid="{96A33B1F-1081-4206-AB8D-6F8571574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62E6-8A38-4FA6-A4C1-1A29D1684566}">
  <sheetPr filterMode="1">
    <tabColor rgb="FFFFC000"/>
  </sheetPr>
  <dimension ref="A1:BJ162"/>
  <sheetViews>
    <sheetView showGridLines="0" tabSelected="1" topLeftCell="A131" zoomScaleNormal="100" zoomScaleSheetLayoutView="100" zoomScalePageLayoutView="70" workbookViewId="0">
      <selection activeCell="D168" sqref="D168"/>
    </sheetView>
  </sheetViews>
  <sheetFormatPr defaultColWidth="11.42578125" defaultRowHeight="18" customHeight="1"/>
  <cols>
    <col min="1" max="1" width="15.85546875" style="104" customWidth="1"/>
    <col min="2" max="2" width="34.140625" style="4" customWidth="1"/>
    <col min="3" max="3" width="17.140625" style="4" bestFit="1" customWidth="1"/>
    <col min="4" max="4" width="14.5703125" style="4" bestFit="1" customWidth="1"/>
    <col min="5" max="5" width="9.5703125" style="4" bestFit="1" customWidth="1"/>
    <col min="6" max="6" width="7" style="4" bestFit="1" customWidth="1"/>
    <col min="7" max="7" width="17.140625" style="4" bestFit="1" customWidth="1"/>
    <col min="8" max="8" width="14.5703125" style="4" bestFit="1" customWidth="1"/>
    <col min="9" max="9" width="10.42578125" style="4" bestFit="1" customWidth="1"/>
    <col min="10" max="10" width="6.85546875" style="4" bestFit="1" customWidth="1"/>
    <col min="11" max="11" width="17.140625" style="4" bestFit="1" customWidth="1"/>
    <col min="12" max="12" width="14.5703125" style="4" bestFit="1" customWidth="1"/>
    <col min="13" max="13" width="10.42578125" style="4" bestFit="1" customWidth="1"/>
    <col min="14" max="14" width="6.85546875" style="4" bestFit="1" customWidth="1"/>
    <col min="15" max="15" width="17.140625" style="4" bestFit="1" customWidth="1"/>
    <col min="16" max="16" width="14.5703125" style="4" bestFit="1" customWidth="1"/>
    <col min="17" max="17" width="10.42578125" style="4" bestFit="1" customWidth="1"/>
    <col min="18" max="18" width="6.85546875" style="4" customWidth="1"/>
    <col min="19" max="19" width="17.140625" style="4" bestFit="1" customWidth="1"/>
    <col min="20" max="20" width="14.5703125" style="4" bestFit="1" customWidth="1"/>
    <col min="21" max="21" width="10.42578125" style="4" bestFit="1" customWidth="1"/>
    <col min="22" max="22" width="6.85546875" style="4" customWidth="1"/>
    <col min="23" max="23" width="17.140625" style="4" bestFit="1" customWidth="1"/>
    <col min="24" max="24" width="14.5703125" style="4" bestFit="1" customWidth="1"/>
    <col min="25" max="25" width="10.42578125" style="4" bestFit="1" customWidth="1"/>
    <col min="26" max="26" width="6.85546875" style="4" bestFit="1" customWidth="1"/>
    <col min="27" max="27" width="17.140625" style="4" bestFit="1" customWidth="1"/>
    <col min="28" max="28" width="14.5703125" style="4" bestFit="1" customWidth="1"/>
    <col min="29" max="29" width="10.42578125" style="4" bestFit="1" customWidth="1"/>
    <col min="30" max="30" width="6.85546875" style="4" customWidth="1"/>
    <col min="31" max="31" width="17.140625" style="4" bestFit="1" customWidth="1"/>
    <col min="32" max="32" width="14.5703125" style="4" bestFit="1" customWidth="1"/>
    <col min="33" max="33" width="10.42578125" style="4" bestFit="1" customWidth="1"/>
    <col min="34" max="34" width="6.85546875" style="4" bestFit="1" customWidth="1"/>
    <col min="35" max="35" width="17.140625" style="4" bestFit="1" customWidth="1"/>
    <col min="36" max="36" width="14.5703125" style="4" bestFit="1" customWidth="1"/>
    <col min="37" max="37" width="10.42578125" style="4" bestFit="1" customWidth="1"/>
    <col min="38" max="38" width="12.7109375" style="4" customWidth="1"/>
    <col min="39" max="39" width="17.140625" style="4" bestFit="1" customWidth="1"/>
    <col min="40" max="40" width="14.5703125" style="4" bestFit="1" customWidth="1"/>
    <col min="41" max="41" width="11.28515625" style="4" bestFit="1" customWidth="1"/>
    <col min="42" max="42" width="6.85546875" style="4" customWidth="1"/>
    <col min="43" max="43" width="17.140625" style="4" bestFit="1" customWidth="1"/>
    <col min="44" max="44" width="14.5703125" style="4" bestFit="1" customWidth="1"/>
    <col min="45" max="45" width="10.85546875" style="4" bestFit="1" customWidth="1"/>
    <col min="46" max="46" width="6.85546875" style="4" customWidth="1"/>
    <col min="47" max="47" width="17.140625" style="4" bestFit="1" customWidth="1"/>
    <col min="48" max="48" width="14.5703125" style="4" bestFit="1" customWidth="1"/>
    <col min="49" max="49" width="10.85546875" style="4" bestFit="1" customWidth="1"/>
    <col min="50" max="50" width="7.85546875" style="4" customWidth="1"/>
    <col min="51" max="51" width="17.140625" style="4" bestFit="1" customWidth="1"/>
    <col min="52" max="52" width="14.5703125" style="4" bestFit="1" customWidth="1"/>
    <col min="53" max="53" width="11.28515625" style="4" bestFit="1" customWidth="1"/>
    <col min="54" max="54" width="7.85546875" style="4" bestFit="1" customWidth="1"/>
    <col min="55" max="55" width="17.85546875" style="4" customWidth="1"/>
    <col min="56" max="56" width="10.7109375" style="4" hidden="1" customWidth="1"/>
    <col min="57" max="57" width="10" style="3" hidden="1" customWidth="1"/>
    <col min="58" max="58" width="22.140625" style="4" customWidth="1"/>
    <col min="59" max="59" width="11.42578125" style="4"/>
    <col min="60" max="60" width="19.5703125" style="4" bestFit="1" customWidth="1"/>
    <col min="61" max="61" width="11.42578125" style="4"/>
    <col min="62" max="62" width="19.5703125" style="4" bestFit="1" customWidth="1"/>
    <col min="63" max="16384" width="11.42578125" style="4"/>
  </cols>
  <sheetData>
    <row r="1" spans="1:57" s="2" customFormat="1" ht="18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E1" s="3"/>
    </row>
    <row r="2" spans="1:57" s="2" customFormat="1" ht="18" customHeight="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E2" s="3"/>
    </row>
    <row r="3" spans="1:57" s="2" customFormat="1" ht="18" customHeight="1">
      <c r="A3" s="231" t="s">
        <v>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E3" s="3"/>
    </row>
    <row r="4" spans="1:57" ht="18" customHeight="1">
      <c r="A4" s="231" t="s">
        <v>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</row>
    <row r="5" spans="1:57" s="2" customFormat="1" ht="18" customHeight="1">
      <c r="A5" s="5"/>
      <c r="B5" s="6"/>
      <c r="C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E5" s="3"/>
    </row>
    <row r="6" spans="1:57" s="2" customFormat="1" ht="15" customHeight="1">
      <c r="A6" s="141"/>
      <c r="B6" s="142"/>
      <c r="C6" s="232">
        <v>2010</v>
      </c>
      <c r="D6" s="233"/>
      <c r="E6" s="233"/>
      <c r="F6" s="234"/>
      <c r="G6" s="232">
        <v>2011</v>
      </c>
      <c r="H6" s="233"/>
      <c r="I6" s="233"/>
      <c r="J6" s="234"/>
      <c r="K6" s="232">
        <v>2012</v>
      </c>
      <c r="L6" s="233"/>
      <c r="M6" s="233"/>
      <c r="N6" s="234"/>
      <c r="O6" s="232">
        <v>2013</v>
      </c>
      <c r="P6" s="233"/>
      <c r="Q6" s="233"/>
      <c r="R6" s="234"/>
      <c r="S6" s="232">
        <v>2014</v>
      </c>
      <c r="T6" s="233"/>
      <c r="U6" s="233"/>
      <c r="V6" s="234"/>
      <c r="W6" s="232">
        <v>2015</v>
      </c>
      <c r="X6" s="233"/>
      <c r="Y6" s="233"/>
      <c r="Z6" s="234"/>
      <c r="AA6" s="232">
        <v>2016</v>
      </c>
      <c r="AB6" s="233"/>
      <c r="AC6" s="233"/>
      <c r="AD6" s="234"/>
      <c r="AE6" s="232">
        <v>2017</v>
      </c>
      <c r="AF6" s="233"/>
      <c r="AG6" s="233"/>
      <c r="AH6" s="234"/>
      <c r="AI6" s="232">
        <v>2018</v>
      </c>
      <c r="AJ6" s="233"/>
      <c r="AK6" s="233"/>
      <c r="AL6" s="234"/>
      <c r="AM6" s="232">
        <v>2019</v>
      </c>
      <c r="AN6" s="233"/>
      <c r="AO6" s="233"/>
      <c r="AP6" s="234"/>
      <c r="AQ6" s="232">
        <v>2020</v>
      </c>
      <c r="AR6" s="233"/>
      <c r="AS6" s="233"/>
      <c r="AT6" s="234"/>
      <c r="AU6" s="232">
        <v>2021</v>
      </c>
      <c r="AV6" s="233"/>
      <c r="AW6" s="233"/>
      <c r="AX6" s="234"/>
      <c r="AY6" s="232">
        <v>2022</v>
      </c>
      <c r="AZ6" s="233"/>
      <c r="BA6" s="233"/>
      <c r="BB6" s="234"/>
      <c r="BC6" s="143">
        <v>2023</v>
      </c>
      <c r="BD6" s="9" t="s">
        <v>4</v>
      </c>
      <c r="BE6" s="10" t="s">
        <v>5</v>
      </c>
    </row>
    <row r="7" spans="1:57" s="2" customFormat="1" ht="21" customHeight="1">
      <c r="A7" s="7" t="s">
        <v>6</v>
      </c>
      <c r="B7" s="8" t="s">
        <v>7</v>
      </c>
      <c r="C7" s="11" t="s">
        <v>8</v>
      </c>
      <c r="D7" s="12" t="s">
        <v>9</v>
      </c>
      <c r="E7" s="12" t="s">
        <v>10</v>
      </c>
      <c r="F7" s="13" t="s">
        <v>11</v>
      </c>
      <c r="G7" s="11" t="s">
        <v>8</v>
      </c>
      <c r="H7" s="12" t="s">
        <v>9</v>
      </c>
      <c r="I7" s="12" t="s">
        <v>10</v>
      </c>
      <c r="J7" s="13" t="s">
        <v>11</v>
      </c>
      <c r="K7" s="11" t="s">
        <v>8</v>
      </c>
      <c r="L7" s="12" t="s">
        <v>9</v>
      </c>
      <c r="M7" s="12" t="s">
        <v>10</v>
      </c>
      <c r="N7" s="13" t="s">
        <v>11</v>
      </c>
      <c r="O7" s="11" t="s">
        <v>8</v>
      </c>
      <c r="P7" s="12" t="s">
        <v>9</v>
      </c>
      <c r="Q7" s="12" t="s">
        <v>10</v>
      </c>
      <c r="R7" s="13" t="s">
        <v>11</v>
      </c>
      <c r="S7" s="11" t="s">
        <v>8</v>
      </c>
      <c r="T7" s="12" t="s">
        <v>9</v>
      </c>
      <c r="U7" s="12" t="s">
        <v>10</v>
      </c>
      <c r="V7" s="13" t="s">
        <v>11</v>
      </c>
      <c r="W7" s="11" t="s">
        <v>8</v>
      </c>
      <c r="X7" s="12" t="s">
        <v>9</v>
      </c>
      <c r="Y7" s="12" t="s">
        <v>10</v>
      </c>
      <c r="Z7" s="13" t="s">
        <v>11</v>
      </c>
      <c r="AA7" s="11" t="s">
        <v>8</v>
      </c>
      <c r="AB7" s="12" t="s">
        <v>9</v>
      </c>
      <c r="AC7" s="12" t="s">
        <v>10</v>
      </c>
      <c r="AD7" s="13" t="s">
        <v>11</v>
      </c>
      <c r="AE7" s="11" t="s">
        <v>8</v>
      </c>
      <c r="AF7" s="12" t="s">
        <v>9</v>
      </c>
      <c r="AG7" s="12" t="s">
        <v>10</v>
      </c>
      <c r="AH7" s="13" t="s">
        <v>11</v>
      </c>
      <c r="AI7" s="11" t="s">
        <v>8</v>
      </c>
      <c r="AJ7" s="12" t="s">
        <v>9</v>
      </c>
      <c r="AK7" s="12" t="s">
        <v>10</v>
      </c>
      <c r="AL7" s="13" t="s">
        <v>11</v>
      </c>
      <c r="AM7" s="11" t="s">
        <v>8</v>
      </c>
      <c r="AN7" s="12" t="s">
        <v>9</v>
      </c>
      <c r="AO7" s="12" t="s">
        <v>10</v>
      </c>
      <c r="AP7" s="13" t="s">
        <v>11</v>
      </c>
      <c r="AQ7" s="11" t="s">
        <v>8</v>
      </c>
      <c r="AR7" s="12" t="s">
        <v>9</v>
      </c>
      <c r="AS7" s="12" t="s">
        <v>10</v>
      </c>
      <c r="AT7" s="13" t="s">
        <v>11</v>
      </c>
      <c r="AU7" s="11" t="s">
        <v>8</v>
      </c>
      <c r="AV7" s="12" t="s">
        <v>9</v>
      </c>
      <c r="AW7" s="12" t="s">
        <v>10</v>
      </c>
      <c r="AX7" s="13" t="s">
        <v>11</v>
      </c>
      <c r="AY7" s="11" t="s">
        <v>8</v>
      </c>
      <c r="AZ7" s="12" t="s">
        <v>9</v>
      </c>
      <c r="BA7" s="12" t="s">
        <v>10</v>
      </c>
      <c r="BB7" s="13" t="s">
        <v>11</v>
      </c>
      <c r="BC7" s="14" t="s">
        <v>12</v>
      </c>
      <c r="BD7" s="1">
        <v>2010</v>
      </c>
      <c r="BE7" s="3"/>
    </row>
    <row r="8" spans="1:57" s="2" customFormat="1" ht="15" customHeight="1">
      <c r="A8" s="15"/>
      <c r="B8" s="16"/>
      <c r="C8" s="17"/>
      <c r="D8" s="18"/>
      <c r="E8" s="18"/>
      <c r="F8" s="19"/>
      <c r="G8" s="17"/>
      <c r="H8" s="18"/>
      <c r="I8" s="18"/>
      <c r="J8" s="19"/>
      <c r="K8" s="17"/>
      <c r="L8" s="18"/>
      <c r="M8" s="18"/>
      <c r="N8" s="19"/>
      <c r="O8" s="17"/>
      <c r="P8" s="18"/>
      <c r="Q8" s="18"/>
      <c r="R8" s="19"/>
      <c r="S8" s="17"/>
      <c r="T8" s="18"/>
      <c r="U8" s="18"/>
      <c r="V8" s="19"/>
      <c r="W8" s="17"/>
      <c r="X8" s="18"/>
      <c r="Y8" s="18"/>
      <c r="Z8" s="19"/>
      <c r="AA8" s="17"/>
      <c r="AB8" s="18"/>
      <c r="AC8" s="18"/>
      <c r="AD8" s="19"/>
      <c r="AE8" s="17"/>
      <c r="AF8" s="18"/>
      <c r="AG8" s="18"/>
      <c r="AH8" s="19"/>
      <c r="AI8" s="17"/>
      <c r="AJ8" s="20"/>
      <c r="AK8" s="20"/>
      <c r="AL8" s="21"/>
      <c r="AM8" s="22"/>
      <c r="AN8" s="20"/>
      <c r="AO8" s="20"/>
      <c r="AP8" s="21"/>
      <c r="AQ8" s="22"/>
      <c r="AR8" s="18"/>
      <c r="AS8" s="18"/>
      <c r="AT8" s="18"/>
      <c r="AU8" s="17"/>
      <c r="AV8" s="18"/>
      <c r="AW8" s="18"/>
      <c r="AX8" s="19"/>
      <c r="AY8" s="17"/>
      <c r="AZ8" s="18"/>
      <c r="BA8" s="18"/>
      <c r="BB8" s="19"/>
      <c r="BC8" s="23"/>
      <c r="BE8" s="3"/>
    </row>
    <row r="9" spans="1:57" s="2" customFormat="1" ht="15" customHeight="1">
      <c r="A9" s="24">
        <v>10000000</v>
      </c>
      <c r="B9" s="25" t="s">
        <v>13</v>
      </c>
      <c r="C9" s="17">
        <f>C11+C51+C103</f>
        <v>540879390.03091693</v>
      </c>
      <c r="D9" s="18">
        <f>D11+D51+D103</f>
        <v>536975439.60145998</v>
      </c>
      <c r="E9" s="18">
        <f>+C9-D9</f>
        <v>3903950.4294569492</v>
      </c>
      <c r="F9" s="26">
        <f>+(D9/C9)*100</f>
        <v>99.278221632879422</v>
      </c>
      <c r="G9" s="17">
        <f>G11+G51+G103</f>
        <v>600405247.91042781</v>
      </c>
      <c r="H9" s="18">
        <f>H11+H51+H103</f>
        <v>593922307.16999996</v>
      </c>
      <c r="I9" s="18">
        <f>+G9-H9</f>
        <v>6482940.7404278517</v>
      </c>
      <c r="J9" s="26">
        <f>+(H9/G9)*100</f>
        <v>98.920239161301424</v>
      </c>
      <c r="K9" s="17">
        <f>K11+K51+K103</f>
        <v>684111142.87748981</v>
      </c>
      <c r="L9" s="18">
        <f>L11+L51+L103</f>
        <v>678039187.60677993</v>
      </c>
      <c r="M9" s="18">
        <f>+K9-L9</f>
        <v>6071955.2707098722</v>
      </c>
      <c r="N9" s="26">
        <f>+(L9/K9)*100</f>
        <v>99.112431461769475</v>
      </c>
      <c r="O9" s="17">
        <f>O11+O51+O103</f>
        <v>724333191.24986267</v>
      </c>
      <c r="P9" s="18">
        <f>P11+P51+P103</f>
        <v>726681096.91365016</v>
      </c>
      <c r="Q9" s="18">
        <f>+O9-P9</f>
        <v>-2347905.6637874842</v>
      </c>
      <c r="R9" s="26">
        <f>+(P9/O9)*100</f>
        <v>100.32414718697842</v>
      </c>
      <c r="S9" s="17">
        <f>S11+S51+S103</f>
        <v>805020346.76604295</v>
      </c>
      <c r="T9" s="18">
        <f>T11+T51+T103</f>
        <v>780195119.7948401</v>
      </c>
      <c r="U9" s="18">
        <f>+S9-T9</f>
        <v>24825226.97120285</v>
      </c>
      <c r="V9" s="26">
        <f>+(T9/S9)*100</f>
        <v>96.916198817715397</v>
      </c>
      <c r="W9" s="17">
        <f>W11+W51+W103</f>
        <v>904523318.3073988</v>
      </c>
      <c r="X9" s="18">
        <f>X11+X51+X103</f>
        <v>881555811.11646008</v>
      </c>
      <c r="Y9" s="18">
        <f>+W9-X9</f>
        <v>22967507.190938711</v>
      </c>
      <c r="Z9" s="26">
        <f>+(X9/W9)*100</f>
        <v>97.460816462541061</v>
      </c>
      <c r="AA9" s="17">
        <f>AA11+AA51+AA103</f>
        <v>935964953.57990074</v>
      </c>
      <c r="AB9" s="18">
        <f>AB11+AB51+AB103</f>
        <v>943482490.58457994</v>
      </c>
      <c r="AC9" s="18">
        <f>+AA9-AB9</f>
        <v>-7517537.004679203</v>
      </c>
      <c r="AD9" s="26">
        <f>+(AB9/AA9)*100</f>
        <v>100.80318573638105</v>
      </c>
      <c r="AE9" s="17">
        <f>AE11+AE51+AE103</f>
        <v>988462736.97445631</v>
      </c>
      <c r="AF9" s="18">
        <f>AF11+AF51+AF103</f>
        <v>1016429254.42247</v>
      </c>
      <c r="AG9" s="18">
        <f>+AE9-AF9</f>
        <v>-27966517.448013663</v>
      </c>
      <c r="AH9" s="26">
        <f>+(AF9/AE9)*100</f>
        <v>102.82929405448455</v>
      </c>
      <c r="AI9" s="27">
        <f>AI11+AI51+AI103</f>
        <v>1068397138.5528501</v>
      </c>
      <c r="AJ9" s="28">
        <f>AJ11+AJ51+AJ103</f>
        <v>1160623129.40185</v>
      </c>
      <c r="AK9" s="28">
        <f>+AI9-AJ9</f>
        <v>-92225990.848999858</v>
      </c>
      <c r="AL9" s="26">
        <f>+(AJ9/AI9)*100</f>
        <v>108.63218250227817</v>
      </c>
      <c r="AM9" s="27">
        <f>AM11+AM51+AM103</f>
        <v>1233226540.1116104</v>
      </c>
      <c r="AN9" s="28">
        <f>AN11+AN51+AN103</f>
        <v>1316519879.8152502</v>
      </c>
      <c r="AO9" s="28">
        <f>+AM9-AN9</f>
        <v>-83293339.703639746</v>
      </c>
      <c r="AP9" s="26">
        <f>+(AN9/AM9)*100</f>
        <v>106.75409886135773</v>
      </c>
      <c r="AQ9" s="17">
        <f>AQ11+AQ51+AQ103</f>
        <v>1408460213.3070929</v>
      </c>
      <c r="AR9" s="18">
        <f>AR11+AR51+AR103</f>
        <v>1280175268.0367799</v>
      </c>
      <c r="AS9" s="18">
        <f>+AQ9-AR9</f>
        <v>128284945.27031302</v>
      </c>
      <c r="AT9" s="28">
        <f>+(AR9/AQ9)*100</f>
        <v>90.891830379141666</v>
      </c>
      <c r="AU9" s="17">
        <f>AU11+AU51+AU103</f>
        <v>1376764261.3571844</v>
      </c>
      <c r="AV9" s="18">
        <f>AV11+AV51+AV103</f>
        <v>1409732088.6810498</v>
      </c>
      <c r="AW9" s="18">
        <f>+AU9-AV9</f>
        <v>-32967827.323865414</v>
      </c>
      <c r="AX9" s="26">
        <f>+(AV9/AU9)*100</f>
        <v>102.39458767555212</v>
      </c>
      <c r="AY9" s="17">
        <f>AY11+AY51+AY103</f>
        <v>1425794278.2776887</v>
      </c>
      <c r="AZ9" s="18">
        <f>AZ11+AZ51+AZ103</f>
        <v>1525667703.40273</v>
      </c>
      <c r="BA9" s="18">
        <f>+AY9-AZ9</f>
        <v>-99873425.125041246</v>
      </c>
      <c r="BB9" s="26">
        <f>+(AZ9/AY9)*100</f>
        <v>107.00475704290839</v>
      </c>
      <c r="BC9" s="23">
        <f>BC11+BC51+BC103</f>
        <v>1500139736.3876452</v>
      </c>
      <c r="BD9" s="3">
        <f>+IF(SUM(D9:AT9)&lt;&gt;0,1,0)</f>
        <v>1</v>
      </c>
      <c r="BE9" s="3">
        <f>+IF(SUM(D9:AT9)&lt;&gt;0,1,0)</f>
        <v>1</v>
      </c>
    </row>
    <row r="10" spans="1:57" s="2" customFormat="1" ht="15" hidden="1" customHeight="1">
      <c r="A10" s="24"/>
      <c r="B10" s="29"/>
      <c r="C10" s="30"/>
      <c r="D10" s="31"/>
      <c r="E10" s="31"/>
      <c r="F10" s="21"/>
      <c r="G10" s="30"/>
      <c r="H10" s="31"/>
      <c r="I10" s="31"/>
      <c r="J10" s="21"/>
      <c r="K10" s="30"/>
      <c r="L10" s="31"/>
      <c r="M10" s="31"/>
      <c r="N10" s="21"/>
      <c r="O10" s="30"/>
      <c r="P10" s="31"/>
      <c r="Q10" s="31"/>
      <c r="R10" s="21"/>
      <c r="S10" s="30"/>
      <c r="T10" s="31"/>
      <c r="U10" s="31"/>
      <c r="V10" s="21"/>
      <c r="W10" s="30"/>
      <c r="X10" s="31"/>
      <c r="Y10" s="31"/>
      <c r="Z10" s="21"/>
      <c r="AA10" s="30"/>
      <c r="AB10" s="31"/>
      <c r="AC10" s="31"/>
      <c r="AD10" s="21"/>
      <c r="AE10" s="30"/>
      <c r="AF10" s="31"/>
      <c r="AG10" s="31"/>
      <c r="AH10" s="21"/>
      <c r="AI10" s="22"/>
      <c r="AJ10" s="20"/>
      <c r="AK10" s="20"/>
      <c r="AL10" s="21"/>
      <c r="AM10" s="22"/>
      <c r="AN10" s="20"/>
      <c r="AO10" s="20"/>
      <c r="AP10" s="21"/>
      <c r="AQ10" s="30"/>
      <c r="AR10" s="31"/>
      <c r="AS10" s="31"/>
      <c r="AT10" s="32"/>
      <c r="AU10" s="30"/>
      <c r="AV10" s="31"/>
      <c r="AW10" s="31"/>
      <c r="AX10" s="32"/>
      <c r="AY10" s="30"/>
      <c r="AZ10" s="31"/>
      <c r="BA10" s="31"/>
      <c r="BB10" s="32"/>
      <c r="BC10" s="33"/>
      <c r="BD10" s="3">
        <v>0</v>
      </c>
      <c r="BE10" s="3"/>
    </row>
    <row r="11" spans="1:57" s="2" customFormat="1" ht="15" hidden="1" customHeight="1">
      <c r="A11" s="24">
        <v>11000000</v>
      </c>
      <c r="B11" s="25" t="s">
        <v>14</v>
      </c>
      <c r="C11" s="17">
        <f>+C13+C47</f>
        <v>402295528.92179596</v>
      </c>
      <c r="D11" s="18">
        <f>+D13+D47</f>
        <v>401053476.16166997</v>
      </c>
      <c r="E11" s="18">
        <f>+C11-D11</f>
        <v>1242052.7601259947</v>
      </c>
      <c r="F11" s="26">
        <f>+(D11/C11)*100</f>
        <v>99.691258621875605</v>
      </c>
      <c r="G11" s="17">
        <f>+G13+G47</f>
        <v>463995418.55497622</v>
      </c>
      <c r="H11" s="18">
        <f>+H13+H47</f>
        <v>449759471.17885995</v>
      </c>
      <c r="I11" s="18">
        <f>+G11-H11</f>
        <v>14235947.376116276</v>
      </c>
      <c r="J11" s="26">
        <f>+(H11/G11)*100</f>
        <v>96.931877599039368</v>
      </c>
      <c r="K11" s="17">
        <f>+K13+K47</f>
        <v>515761878.6286903</v>
      </c>
      <c r="L11" s="18">
        <f>+L13+L47</f>
        <v>495311773.75427002</v>
      </c>
      <c r="M11" s="18">
        <f>+K11-L11</f>
        <v>20450104.874420285</v>
      </c>
      <c r="N11" s="26">
        <f>+(L11/K11)*100</f>
        <v>96.03497161736864</v>
      </c>
      <c r="O11" s="17">
        <f>+O13+O47</f>
        <v>552148167.69776964</v>
      </c>
      <c r="P11" s="18">
        <f>+P13+P47</f>
        <v>537840493.30974019</v>
      </c>
      <c r="Q11" s="18">
        <f>+O11-P11</f>
        <v>14307674.388029456</v>
      </c>
      <c r="R11" s="26">
        <f>+(P11/O11)*100</f>
        <v>97.4087255513884</v>
      </c>
      <c r="S11" s="17">
        <f>+S13+S47</f>
        <v>604929198.32674396</v>
      </c>
      <c r="T11" s="18">
        <f>+T13+T47</f>
        <v>586559491.7607801</v>
      </c>
      <c r="U11" s="18">
        <f>+S11-T11</f>
        <v>18369706.565963864</v>
      </c>
      <c r="V11" s="26">
        <f>+(T11/S11)*100</f>
        <v>96.963329490992479</v>
      </c>
      <c r="W11" s="17">
        <f>+W13+W47</f>
        <v>682061248.20737922</v>
      </c>
      <c r="X11" s="18">
        <f>+X13+X47</f>
        <v>649888048.64135003</v>
      </c>
      <c r="Y11" s="18">
        <f>+W11-X11</f>
        <v>32173199.566029191</v>
      </c>
      <c r="Z11" s="26">
        <f>+(X11/W11)*100</f>
        <v>95.282945681111769</v>
      </c>
      <c r="AA11" s="17">
        <f>+AA13+AA47</f>
        <v>694395500.44950509</v>
      </c>
      <c r="AB11" s="18">
        <f>+AB13+AB47</f>
        <v>692201947.50895</v>
      </c>
      <c r="AC11" s="18">
        <f>+AA11-AB11</f>
        <v>2193552.9405550957</v>
      </c>
      <c r="AD11" s="26">
        <f>+(AB11/AA11)*100</f>
        <v>99.684106112563356</v>
      </c>
      <c r="AE11" s="17">
        <f>+AE13+AE47</f>
        <v>731787584.76499057</v>
      </c>
      <c r="AF11" s="18">
        <f>+AF13+AF47</f>
        <v>754171381.88949001</v>
      </c>
      <c r="AG11" s="18">
        <f>+AE11-AF11</f>
        <v>-22383797.12449944</v>
      </c>
      <c r="AH11" s="26">
        <f>+(AF11/AE11)*100</f>
        <v>103.05878339432171</v>
      </c>
      <c r="AI11" s="27">
        <f>+AI13+AI47</f>
        <v>780311472.43436015</v>
      </c>
      <c r="AJ11" s="28">
        <f>+AJ13+AJ47</f>
        <v>867285508.14417994</v>
      </c>
      <c r="AK11" s="28">
        <f>+AI11-AJ11</f>
        <v>-86974035.709819794</v>
      </c>
      <c r="AL11" s="26">
        <f>+(AJ11/AI11)*100</f>
        <v>111.14606651091319</v>
      </c>
      <c r="AM11" s="27">
        <f>+AM13+AM47</f>
        <v>838376579.38176739</v>
      </c>
      <c r="AN11" s="28">
        <f>+AN13+AN47</f>
        <v>910569786.7285701</v>
      </c>
      <c r="AO11" s="28">
        <f>+AM11-AN11</f>
        <v>-72193207.346802711</v>
      </c>
      <c r="AP11" s="26">
        <f>+(AN11/AM11)*100</f>
        <v>108.61107157836389</v>
      </c>
      <c r="AQ11" s="17">
        <f>+AQ13+AQ47</f>
        <v>954284253.29907072</v>
      </c>
      <c r="AR11" s="18">
        <f>+AR13+AR47</f>
        <v>909312165.14902985</v>
      </c>
      <c r="AS11" s="18">
        <f>+AQ11-AR11</f>
        <v>44972088.150040865</v>
      </c>
      <c r="AT11" s="26">
        <f>+(AR11/AQ11)*100</f>
        <v>95.287348817234786</v>
      </c>
      <c r="AU11" s="17">
        <f>+AU13+AU47</f>
        <v>956460040.33015621</v>
      </c>
      <c r="AV11" s="18">
        <f>+AV13+AV47</f>
        <v>1006240384.19757</v>
      </c>
      <c r="AW11" s="18">
        <f>+AU11-AV11</f>
        <v>-49780343.867413759</v>
      </c>
      <c r="AX11" s="26">
        <f>+(AV11/AU11)*100</f>
        <v>105.20464439374074</v>
      </c>
      <c r="AY11" s="17">
        <f>+AY13+AY47</f>
        <v>1002154743.9717383</v>
      </c>
      <c r="AZ11" s="18">
        <f>+AZ13+AZ47</f>
        <v>1104308640.31251</v>
      </c>
      <c r="BA11" s="18">
        <f>+AY11-AZ11</f>
        <v>-102153896.34077168</v>
      </c>
      <c r="BB11" s="26">
        <f>+(AZ11/AY11)*100</f>
        <v>110.19342541211905</v>
      </c>
      <c r="BC11" s="34">
        <f>+BC13+BC47</f>
        <v>1084380444.9491644</v>
      </c>
      <c r="BD11" s="3">
        <v>0</v>
      </c>
      <c r="BE11" s="3">
        <v>0</v>
      </c>
    </row>
    <row r="12" spans="1:57" s="2" customFormat="1" ht="15" hidden="1" customHeight="1">
      <c r="A12" s="24"/>
      <c r="B12" s="29"/>
      <c r="C12" s="30"/>
      <c r="D12" s="31"/>
      <c r="E12" s="31"/>
      <c r="F12" s="21"/>
      <c r="G12" s="30"/>
      <c r="H12" s="31"/>
      <c r="I12" s="31"/>
      <c r="J12" s="21"/>
      <c r="K12" s="30"/>
      <c r="L12" s="31"/>
      <c r="M12" s="31"/>
      <c r="N12" s="21"/>
      <c r="O12" s="30"/>
      <c r="P12" s="31"/>
      <c r="Q12" s="31"/>
      <c r="R12" s="21"/>
      <c r="S12" s="30"/>
      <c r="T12" s="31"/>
      <c r="U12" s="31"/>
      <c r="V12" s="21"/>
      <c r="W12" s="30"/>
      <c r="X12" s="31"/>
      <c r="Y12" s="31"/>
      <c r="Z12" s="21"/>
      <c r="AA12" s="30"/>
      <c r="AB12" s="31"/>
      <c r="AC12" s="31"/>
      <c r="AD12" s="21"/>
      <c r="AE12" s="30"/>
      <c r="AF12" s="31"/>
      <c r="AG12" s="31"/>
      <c r="AH12" s="21"/>
      <c r="AI12" s="22"/>
      <c r="AJ12" s="20"/>
      <c r="AK12" s="20"/>
      <c r="AL12" s="21"/>
      <c r="AM12" s="22"/>
      <c r="AN12" s="20"/>
      <c r="AO12" s="20"/>
      <c r="AP12" s="21"/>
      <c r="AQ12" s="30"/>
      <c r="AR12" s="31"/>
      <c r="AS12" s="31"/>
      <c r="AT12" s="32"/>
      <c r="AU12" s="30"/>
      <c r="AV12" s="31"/>
      <c r="AW12" s="31"/>
      <c r="AX12" s="32"/>
      <c r="AY12" s="30"/>
      <c r="AZ12" s="31"/>
      <c r="BA12" s="31"/>
      <c r="BB12" s="32"/>
      <c r="BC12" s="33"/>
      <c r="BD12" s="3">
        <v>0</v>
      </c>
      <c r="BE12" s="3">
        <v>0</v>
      </c>
    </row>
    <row r="13" spans="1:57" s="2" customFormat="1" ht="15" hidden="1" customHeight="1">
      <c r="A13" s="24">
        <v>12000000</v>
      </c>
      <c r="B13" s="25" t="s">
        <v>15</v>
      </c>
      <c r="C13" s="17">
        <f>C15+C31</f>
        <v>402295528.92179596</v>
      </c>
      <c r="D13" s="18">
        <f t="shared" ref="D13:L13" si="0">D15+D31</f>
        <v>401053476.16166997</v>
      </c>
      <c r="E13" s="18">
        <f>+C13-D13</f>
        <v>1242052.7601259947</v>
      </c>
      <c r="F13" s="26">
        <f>+(D13/C13)*100</f>
        <v>99.691258621875605</v>
      </c>
      <c r="G13" s="17">
        <f t="shared" ref="G13" si="1">G15+G31</f>
        <v>463995418.55497622</v>
      </c>
      <c r="H13" s="18">
        <f t="shared" si="0"/>
        <v>449759471.17885995</v>
      </c>
      <c r="I13" s="18">
        <f>+G13-H13</f>
        <v>14235947.376116276</v>
      </c>
      <c r="J13" s="26">
        <f>+(H13/G13)*100</f>
        <v>96.931877599039368</v>
      </c>
      <c r="K13" s="17">
        <f t="shared" ref="K13" si="2">K15+K31</f>
        <v>515761878.6286903</v>
      </c>
      <c r="L13" s="18">
        <f t="shared" si="0"/>
        <v>495311773.75427002</v>
      </c>
      <c r="M13" s="18">
        <f>+K13-L13</f>
        <v>20450104.874420285</v>
      </c>
      <c r="N13" s="26">
        <f>+(L13/K13)*100</f>
        <v>96.03497161736864</v>
      </c>
      <c r="O13" s="17">
        <f t="shared" ref="O13:T13" si="3">O15+O31</f>
        <v>552148167.69776964</v>
      </c>
      <c r="P13" s="18">
        <f t="shared" si="3"/>
        <v>537840493.30974019</v>
      </c>
      <c r="Q13" s="18">
        <f>+O13-P13</f>
        <v>14307674.388029456</v>
      </c>
      <c r="R13" s="26">
        <f>+(P13/O13)*100</f>
        <v>97.4087255513884</v>
      </c>
      <c r="S13" s="17">
        <f t="shared" ref="S13" si="4">S15+S31</f>
        <v>604929198.32674396</v>
      </c>
      <c r="T13" s="18">
        <f t="shared" si="3"/>
        <v>586559491.7607801</v>
      </c>
      <c r="U13" s="18">
        <f>+S13-T13</f>
        <v>18369706.565963864</v>
      </c>
      <c r="V13" s="26">
        <f>+(T13/S13)*100</f>
        <v>96.963329490992479</v>
      </c>
      <c r="W13" s="17">
        <f t="shared" ref="W13:AB13" si="5">W15+W31</f>
        <v>682061248.20737922</v>
      </c>
      <c r="X13" s="18">
        <f t="shared" si="5"/>
        <v>649888048.64135003</v>
      </c>
      <c r="Y13" s="18">
        <f>+W13-X13</f>
        <v>32173199.566029191</v>
      </c>
      <c r="Z13" s="26">
        <f>+(X13/W13)*100</f>
        <v>95.282945681111769</v>
      </c>
      <c r="AA13" s="17">
        <f t="shared" ref="AA13" si="6">AA15+AA31</f>
        <v>694395500.44950509</v>
      </c>
      <c r="AB13" s="18">
        <f t="shared" si="5"/>
        <v>692201947.50895</v>
      </c>
      <c r="AC13" s="18">
        <f>+AA13-AB13</f>
        <v>2193552.9405550957</v>
      </c>
      <c r="AD13" s="26">
        <f>+(AB13/AA13)*100</f>
        <v>99.684106112563356</v>
      </c>
      <c r="AE13" s="17">
        <f t="shared" ref="AE13:AF13" si="7">AE15+AE31</f>
        <v>731787584.76499057</v>
      </c>
      <c r="AF13" s="18">
        <f t="shared" si="7"/>
        <v>754171381.88949001</v>
      </c>
      <c r="AG13" s="18">
        <f>+AE13-AF13</f>
        <v>-22383797.12449944</v>
      </c>
      <c r="AH13" s="26">
        <f>+(AF13/AE13)*100</f>
        <v>103.05878339432171</v>
      </c>
      <c r="AI13" s="27">
        <f t="shared" ref="AI13:AN13" si="8">AI15+AI31</f>
        <v>780311472.43436015</v>
      </c>
      <c r="AJ13" s="28">
        <f t="shared" si="8"/>
        <v>867285508.14417994</v>
      </c>
      <c r="AK13" s="28">
        <f>+AI13-AJ13</f>
        <v>-86974035.709819794</v>
      </c>
      <c r="AL13" s="26">
        <f>+(AJ13/AI13)*100</f>
        <v>111.14606651091319</v>
      </c>
      <c r="AM13" s="27">
        <f t="shared" ref="AM13" si="9">AM15+AM31</f>
        <v>838376579.38176739</v>
      </c>
      <c r="AN13" s="28">
        <f t="shared" si="8"/>
        <v>910569786.7285701</v>
      </c>
      <c r="AO13" s="28">
        <f>+AM13-AN13</f>
        <v>-72193207.346802711</v>
      </c>
      <c r="AP13" s="26">
        <f>+(AN13/AM13)*100</f>
        <v>108.61107157836389</v>
      </c>
      <c r="AQ13" s="17">
        <f t="shared" ref="AQ13:AR13" si="10">AQ15+AQ31</f>
        <v>954284253.29907072</v>
      </c>
      <c r="AR13" s="18">
        <f t="shared" si="10"/>
        <v>909312165.14902985</v>
      </c>
      <c r="AS13" s="18">
        <f>+AQ13-AR13</f>
        <v>44972088.150040865</v>
      </c>
      <c r="AT13" s="26">
        <f>+(AR13/AQ13)*100</f>
        <v>95.287348817234786</v>
      </c>
      <c r="AU13" s="17">
        <f t="shared" ref="AU13:AZ13" si="11">AU15+AU31</f>
        <v>956460040.33015621</v>
      </c>
      <c r="AV13" s="18">
        <f t="shared" si="11"/>
        <v>1006240384.19757</v>
      </c>
      <c r="AW13" s="18">
        <f>+AU13-AV13</f>
        <v>-49780343.867413759</v>
      </c>
      <c r="AX13" s="26">
        <f>+(AV13/AU13)*100</f>
        <v>105.20464439374074</v>
      </c>
      <c r="AY13" s="17">
        <f t="shared" ref="AY13" si="12">AY15+AY31</f>
        <v>1002154743.9717383</v>
      </c>
      <c r="AZ13" s="18">
        <f t="shared" si="11"/>
        <v>1104308640.31251</v>
      </c>
      <c r="BA13" s="18">
        <f>+AY13-AZ13</f>
        <v>-102153896.34077168</v>
      </c>
      <c r="BB13" s="26">
        <f>+(AZ13/AY13)*100</f>
        <v>110.19342541211905</v>
      </c>
      <c r="BC13" s="34">
        <f t="shared" ref="BC13" si="13">BC15+BC31</f>
        <v>1084380444.9491644</v>
      </c>
      <c r="BD13" s="3">
        <v>0</v>
      </c>
      <c r="BE13" s="3">
        <f>+IF(SUM(D13:AT13)&lt;&gt;0,1,0)</f>
        <v>1</v>
      </c>
    </row>
    <row r="14" spans="1:57" ht="15" customHeight="1">
      <c r="A14" s="35"/>
      <c r="B14" s="36"/>
      <c r="C14" s="37"/>
      <c r="D14" s="38"/>
      <c r="E14" s="38"/>
      <c r="F14" s="21"/>
      <c r="G14" s="37"/>
      <c r="H14" s="38"/>
      <c r="I14" s="38"/>
      <c r="J14" s="21"/>
      <c r="K14" s="37"/>
      <c r="L14" s="38"/>
      <c r="M14" s="38"/>
      <c r="N14" s="21"/>
      <c r="O14" s="37"/>
      <c r="P14" s="38"/>
      <c r="Q14" s="38"/>
      <c r="R14" s="21"/>
      <c r="S14" s="37"/>
      <c r="T14" s="38"/>
      <c r="U14" s="38"/>
      <c r="V14" s="21"/>
      <c r="W14" s="37"/>
      <c r="X14" s="38"/>
      <c r="Y14" s="38"/>
      <c r="Z14" s="21"/>
      <c r="AA14" s="37"/>
      <c r="AB14" s="38"/>
      <c r="AC14" s="38"/>
      <c r="AD14" s="21"/>
      <c r="AE14" s="37"/>
      <c r="AF14" s="38"/>
      <c r="AG14" s="38"/>
      <c r="AH14" s="21"/>
      <c r="AI14" s="22"/>
      <c r="AJ14" s="20"/>
      <c r="AK14" s="20"/>
      <c r="AL14" s="21"/>
      <c r="AM14" s="22"/>
      <c r="AN14" s="20"/>
      <c r="AO14" s="20"/>
      <c r="AP14" s="21"/>
      <c r="AQ14" s="37"/>
      <c r="AR14" s="38"/>
      <c r="AS14" s="38"/>
      <c r="AT14" s="38"/>
      <c r="AU14" s="37"/>
      <c r="AV14" s="38"/>
      <c r="AW14" s="38"/>
      <c r="AX14" s="39"/>
      <c r="AY14" s="37"/>
      <c r="AZ14" s="38"/>
      <c r="BA14" s="38"/>
      <c r="BB14" s="39"/>
      <c r="BC14" s="40"/>
      <c r="BD14" s="3"/>
    </row>
    <row r="15" spans="1:57" ht="15" hidden="1" customHeight="1">
      <c r="A15" s="24">
        <v>12110000</v>
      </c>
      <c r="B15" s="29" t="s">
        <v>16</v>
      </c>
      <c r="C15" s="41">
        <f t="shared" ref="C15" si="14">SUM(C17:C29)</f>
        <v>0</v>
      </c>
      <c r="D15" s="42">
        <f t="shared" ref="D15:M15" si="15">SUM(D17:D29)</f>
        <v>0</v>
      </c>
      <c r="E15" s="42">
        <f t="shared" si="15"/>
        <v>0</v>
      </c>
      <c r="F15" s="26" t="str">
        <f>IFERROR(D15/#REF!*100-100,"-")</f>
        <v>-</v>
      </c>
      <c r="G15" s="41">
        <f t="shared" ref="G15" si="16">SUM(G17:G29)</f>
        <v>0</v>
      </c>
      <c r="H15" s="42">
        <f>SUM(H17:H29)</f>
        <v>0</v>
      </c>
      <c r="I15" s="42">
        <f t="shared" ref="I15" si="17">SUM(I17:I29)</f>
        <v>0</v>
      </c>
      <c r="J15" s="26" t="str">
        <f>IFERROR(H15/#REF!*100-100,"-")</f>
        <v>-</v>
      </c>
      <c r="K15" s="41">
        <f t="shared" ref="K15" si="18">SUM(K17:K29)</f>
        <v>0</v>
      </c>
      <c r="L15" s="42">
        <f t="shared" si="15"/>
        <v>0</v>
      </c>
      <c r="M15" s="42">
        <f t="shared" si="15"/>
        <v>0</v>
      </c>
      <c r="N15" s="26" t="str">
        <f>IFERROR(L15/#REF!*100-100,"-")</f>
        <v>-</v>
      </c>
      <c r="O15" s="41">
        <f t="shared" ref="O15" si="19">SUM(O17:O29)</f>
        <v>0</v>
      </c>
      <c r="P15" s="42">
        <f t="shared" ref="P15:Q15" si="20">SUM(P17:P29)</f>
        <v>0</v>
      </c>
      <c r="Q15" s="42">
        <f t="shared" si="20"/>
        <v>0</v>
      </c>
      <c r="R15" s="26" t="str">
        <f>IFERROR(P15/#REF!*100-100,"-")</f>
        <v>-</v>
      </c>
      <c r="S15" s="41">
        <f t="shared" ref="S15" si="21">SUM(S17:S29)</f>
        <v>0</v>
      </c>
      <c r="T15" s="42">
        <f t="shared" ref="T15:Y15" si="22">SUM(T17:T29)</f>
        <v>0</v>
      </c>
      <c r="U15" s="42">
        <f t="shared" si="22"/>
        <v>0</v>
      </c>
      <c r="V15" s="26" t="str">
        <f>IFERROR(T15/#REF!*100-100,"-")</f>
        <v>-</v>
      </c>
      <c r="W15" s="41">
        <f t="shared" ref="W15" si="23">SUM(W17:W29)</f>
        <v>0</v>
      </c>
      <c r="X15" s="42">
        <f t="shared" si="22"/>
        <v>0</v>
      </c>
      <c r="Y15" s="42">
        <f t="shared" si="22"/>
        <v>0</v>
      </c>
      <c r="Z15" s="26" t="str">
        <f>IFERROR(X15/#REF!*100-100,"-")</f>
        <v>-</v>
      </c>
      <c r="AA15" s="41">
        <f t="shared" ref="AA15" si="24">SUM(AA17:AA29)</f>
        <v>0</v>
      </c>
      <c r="AB15" s="42">
        <f t="shared" ref="AB15:AG15" si="25">SUM(AB17:AB29)</f>
        <v>0</v>
      </c>
      <c r="AC15" s="42">
        <f t="shared" si="25"/>
        <v>0</v>
      </c>
      <c r="AD15" s="26" t="str">
        <f>IFERROR(AB15/#REF!*100-100,"-")</f>
        <v>-</v>
      </c>
      <c r="AE15" s="41">
        <f t="shared" ref="AE15" si="26">SUM(AE17:AE29)</f>
        <v>0</v>
      </c>
      <c r="AF15" s="42">
        <f t="shared" si="25"/>
        <v>0</v>
      </c>
      <c r="AG15" s="42">
        <f t="shared" si="25"/>
        <v>0</v>
      </c>
      <c r="AH15" s="26" t="str">
        <f>IFERROR(AF15/#REF!*100-100,"-")</f>
        <v>-</v>
      </c>
      <c r="AI15" s="27">
        <f t="shared" ref="AI15" si="27">SUM(AI17:AI29)</f>
        <v>0</v>
      </c>
      <c r="AJ15" s="28">
        <f t="shared" ref="AJ15:AO15" si="28">SUM(AJ17:AJ29)</f>
        <v>0</v>
      </c>
      <c r="AK15" s="28">
        <f t="shared" si="28"/>
        <v>0</v>
      </c>
      <c r="AL15" s="26" t="str">
        <f>IFERROR(AJ15/#REF!*100-100,"-")</f>
        <v>-</v>
      </c>
      <c r="AM15" s="27">
        <f t="shared" ref="AM15" si="29">SUM(AM17:AM29)</f>
        <v>0</v>
      </c>
      <c r="AN15" s="28">
        <f t="shared" si="28"/>
        <v>0</v>
      </c>
      <c r="AO15" s="28">
        <f t="shared" si="28"/>
        <v>0</v>
      </c>
      <c r="AP15" s="26" t="str">
        <f>IFERROR(AN15/#REF!*100-100,"-")</f>
        <v>-</v>
      </c>
      <c r="AQ15" s="41">
        <f t="shared" ref="AQ15" si="30">SUM(AQ17:AQ29)</f>
        <v>0</v>
      </c>
      <c r="AR15" s="42">
        <f t="shared" ref="AR15:AS15" si="31">SUM(AR17:AR29)</f>
        <v>0</v>
      </c>
      <c r="AS15" s="42">
        <f t="shared" si="31"/>
        <v>0</v>
      </c>
      <c r="AT15" s="43" t="str">
        <f>IFERROR(AR15/#REF!*100-100,"-")</f>
        <v>-</v>
      </c>
      <c r="AU15" s="41">
        <f t="shared" ref="AU15" si="32">SUM(AU17:AU29)</f>
        <v>0</v>
      </c>
      <c r="AV15" s="42">
        <f t="shared" ref="AV15:BA15" si="33">SUM(AV17:AV29)</f>
        <v>0</v>
      </c>
      <c r="AW15" s="42">
        <f t="shared" si="33"/>
        <v>0</v>
      </c>
      <c r="AX15" s="43" t="str">
        <f>IFERROR(AV15/#REF!*100-100,"-")</f>
        <v>-</v>
      </c>
      <c r="AY15" s="41">
        <f t="shared" ref="AY15" si="34">SUM(AY17:AY29)</f>
        <v>0</v>
      </c>
      <c r="AZ15" s="42">
        <f t="shared" si="33"/>
        <v>0</v>
      </c>
      <c r="BA15" s="42">
        <f t="shared" si="33"/>
        <v>0</v>
      </c>
      <c r="BB15" s="43" t="str">
        <f>IFERROR(AZ15/#REF!*100-100,"-")</f>
        <v>-</v>
      </c>
      <c r="BC15" s="44">
        <f t="shared" ref="BC15" si="35">SUM(BC17:BC29)</f>
        <v>0</v>
      </c>
      <c r="BD15" s="3">
        <f t="shared" ref="BD15:BD31" si="36">+IF(SUM(D15:AT15)&lt;&gt;0,1,0)</f>
        <v>0</v>
      </c>
      <c r="BE15" s="3">
        <f t="shared" ref="BE15:BE31" si="37">+IF(SUM(D15:AT15)&lt;&gt;0,1,0)</f>
        <v>0</v>
      </c>
    </row>
    <row r="16" spans="1:57" ht="15" hidden="1" customHeight="1">
      <c r="A16" s="35"/>
      <c r="B16" s="36"/>
      <c r="C16" s="45"/>
      <c r="D16" s="46"/>
      <c r="E16" s="46"/>
      <c r="F16" s="21"/>
      <c r="G16" s="45"/>
      <c r="H16" s="46"/>
      <c r="I16" s="46"/>
      <c r="J16" s="21"/>
      <c r="K16" s="45"/>
      <c r="L16" s="46"/>
      <c r="M16" s="46"/>
      <c r="N16" s="21"/>
      <c r="O16" s="45"/>
      <c r="P16" s="46"/>
      <c r="Q16" s="46"/>
      <c r="R16" s="21"/>
      <c r="S16" s="45"/>
      <c r="T16" s="46"/>
      <c r="U16" s="46"/>
      <c r="V16" s="21"/>
      <c r="W16" s="45"/>
      <c r="X16" s="46"/>
      <c r="Y16" s="46"/>
      <c r="Z16" s="21"/>
      <c r="AA16" s="45"/>
      <c r="AB16" s="46"/>
      <c r="AC16" s="46"/>
      <c r="AD16" s="21"/>
      <c r="AE16" s="45"/>
      <c r="AF16" s="46"/>
      <c r="AG16" s="46"/>
      <c r="AH16" s="21"/>
      <c r="AI16" s="22"/>
      <c r="AJ16" s="20"/>
      <c r="AK16" s="20"/>
      <c r="AL16" s="21"/>
      <c r="AM16" s="22"/>
      <c r="AN16" s="20"/>
      <c r="AO16" s="20"/>
      <c r="AP16" s="21"/>
      <c r="AQ16" s="45"/>
      <c r="AR16" s="46"/>
      <c r="AS16" s="46"/>
      <c r="AT16" s="47"/>
      <c r="AU16" s="45"/>
      <c r="AV16" s="46"/>
      <c r="AW16" s="46"/>
      <c r="AX16" s="47"/>
      <c r="AY16" s="45"/>
      <c r="AZ16" s="46"/>
      <c r="BA16" s="46"/>
      <c r="BB16" s="47"/>
      <c r="BC16" s="48"/>
      <c r="BD16" s="3">
        <f t="shared" si="36"/>
        <v>0</v>
      </c>
      <c r="BE16" s="3">
        <f t="shared" si="37"/>
        <v>0</v>
      </c>
    </row>
    <row r="17" spans="1:57" ht="15" hidden="1" customHeight="1">
      <c r="A17" s="49">
        <v>12110100</v>
      </c>
      <c r="B17" s="50" t="s">
        <v>17</v>
      </c>
      <c r="C17" s="51">
        <v>0</v>
      </c>
      <c r="D17" s="52">
        <v>0</v>
      </c>
      <c r="E17" s="52">
        <v>0</v>
      </c>
      <c r="F17" s="53">
        <v>0</v>
      </c>
      <c r="G17" s="51">
        <v>0</v>
      </c>
      <c r="H17" s="52">
        <v>0</v>
      </c>
      <c r="I17" s="52">
        <v>0</v>
      </c>
      <c r="J17" s="53">
        <v>0</v>
      </c>
      <c r="K17" s="51">
        <v>0</v>
      </c>
      <c r="L17" s="52">
        <v>0</v>
      </c>
      <c r="M17" s="52">
        <v>0</v>
      </c>
      <c r="N17" s="53">
        <v>0</v>
      </c>
      <c r="O17" s="51">
        <v>0</v>
      </c>
      <c r="P17" s="52">
        <v>0</v>
      </c>
      <c r="Q17" s="52">
        <v>0</v>
      </c>
      <c r="R17" s="53">
        <v>0</v>
      </c>
      <c r="S17" s="51">
        <v>0</v>
      </c>
      <c r="T17" s="52">
        <v>0</v>
      </c>
      <c r="U17" s="52">
        <v>0</v>
      </c>
      <c r="V17" s="53">
        <v>0</v>
      </c>
      <c r="W17" s="51">
        <v>0</v>
      </c>
      <c r="X17" s="52">
        <v>0</v>
      </c>
      <c r="Y17" s="52">
        <v>0</v>
      </c>
      <c r="Z17" s="53">
        <v>0</v>
      </c>
      <c r="AA17" s="51">
        <v>0</v>
      </c>
      <c r="AB17" s="52">
        <v>0</v>
      </c>
      <c r="AC17" s="52">
        <v>0</v>
      </c>
      <c r="AD17" s="53">
        <v>0</v>
      </c>
      <c r="AE17" s="51">
        <v>0</v>
      </c>
      <c r="AF17" s="52">
        <v>0</v>
      </c>
      <c r="AG17" s="52">
        <v>0</v>
      </c>
      <c r="AH17" s="53">
        <v>0</v>
      </c>
      <c r="AI17" s="51">
        <v>0</v>
      </c>
      <c r="AJ17" s="52">
        <v>0</v>
      </c>
      <c r="AK17" s="52">
        <v>0</v>
      </c>
      <c r="AL17" s="53">
        <v>0</v>
      </c>
      <c r="AM17" s="51">
        <v>0</v>
      </c>
      <c r="AN17" s="52">
        <v>0</v>
      </c>
      <c r="AO17" s="52">
        <v>0</v>
      </c>
      <c r="AP17" s="53">
        <v>0</v>
      </c>
      <c r="AQ17" s="51">
        <v>0</v>
      </c>
      <c r="AR17" s="52">
        <v>0</v>
      </c>
      <c r="AS17" s="52">
        <v>0</v>
      </c>
      <c r="AT17" s="53">
        <v>0</v>
      </c>
      <c r="AU17" s="51">
        <v>0</v>
      </c>
      <c r="AV17" s="52">
        <v>0</v>
      </c>
      <c r="AW17" s="52">
        <v>0</v>
      </c>
      <c r="AX17" s="53">
        <v>0</v>
      </c>
      <c r="AY17" s="51">
        <v>0</v>
      </c>
      <c r="AZ17" s="52">
        <v>0</v>
      </c>
      <c r="BA17" s="52">
        <v>0</v>
      </c>
      <c r="BB17" s="53">
        <v>0</v>
      </c>
      <c r="BC17" s="54">
        <v>0</v>
      </c>
      <c r="BD17" s="3">
        <f t="shared" si="36"/>
        <v>0</v>
      </c>
      <c r="BE17" s="3">
        <f t="shared" si="37"/>
        <v>0</v>
      </c>
    </row>
    <row r="18" spans="1:57" ht="15" hidden="1" customHeight="1">
      <c r="A18" s="49">
        <v>12110200</v>
      </c>
      <c r="B18" s="50" t="s">
        <v>18</v>
      </c>
      <c r="C18" s="51">
        <v>0</v>
      </c>
      <c r="D18" s="52">
        <v>0</v>
      </c>
      <c r="E18" s="52">
        <v>0</v>
      </c>
      <c r="F18" s="53">
        <v>0</v>
      </c>
      <c r="G18" s="51">
        <v>0</v>
      </c>
      <c r="H18" s="52">
        <v>0</v>
      </c>
      <c r="I18" s="52">
        <v>0</v>
      </c>
      <c r="J18" s="53">
        <v>0</v>
      </c>
      <c r="K18" s="51">
        <v>0</v>
      </c>
      <c r="L18" s="52">
        <v>0</v>
      </c>
      <c r="M18" s="52">
        <v>0</v>
      </c>
      <c r="N18" s="53">
        <v>0</v>
      </c>
      <c r="O18" s="51">
        <v>0</v>
      </c>
      <c r="P18" s="52">
        <v>0</v>
      </c>
      <c r="Q18" s="52">
        <v>0</v>
      </c>
      <c r="R18" s="53">
        <v>0</v>
      </c>
      <c r="S18" s="51">
        <v>0</v>
      </c>
      <c r="T18" s="52">
        <v>0</v>
      </c>
      <c r="U18" s="52">
        <v>0</v>
      </c>
      <c r="V18" s="53">
        <v>0</v>
      </c>
      <c r="W18" s="51">
        <v>0</v>
      </c>
      <c r="X18" s="52">
        <v>0</v>
      </c>
      <c r="Y18" s="52">
        <v>0</v>
      </c>
      <c r="Z18" s="53">
        <v>0</v>
      </c>
      <c r="AA18" s="51">
        <v>0</v>
      </c>
      <c r="AB18" s="52">
        <v>0</v>
      </c>
      <c r="AC18" s="52">
        <v>0</v>
      </c>
      <c r="AD18" s="53">
        <v>0</v>
      </c>
      <c r="AE18" s="51">
        <v>0</v>
      </c>
      <c r="AF18" s="52">
        <v>0</v>
      </c>
      <c r="AG18" s="52">
        <v>0</v>
      </c>
      <c r="AH18" s="53">
        <v>0</v>
      </c>
      <c r="AI18" s="51">
        <v>0</v>
      </c>
      <c r="AJ18" s="52">
        <v>0</v>
      </c>
      <c r="AK18" s="52">
        <v>0</v>
      </c>
      <c r="AL18" s="53">
        <v>0</v>
      </c>
      <c r="AM18" s="51">
        <v>0</v>
      </c>
      <c r="AN18" s="52">
        <v>0</v>
      </c>
      <c r="AO18" s="52">
        <v>0</v>
      </c>
      <c r="AP18" s="53">
        <v>0</v>
      </c>
      <c r="AQ18" s="51">
        <v>0</v>
      </c>
      <c r="AR18" s="52">
        <v>0</v>
      </c>
      <c r="AS18" s="52">
        <v>0</v>
      </c>
      <c r="AT18" s="53">
        <v>0</v>
      </c>
      <c r="AU18" s="51">
        <v>0</v>
      </c>
      <c r="AV18" s="52">
        <v>0</v>
      </c>
      <c r="AW18" s="52">
        <v>0</v>
      </c>
      <c r="AX18" s="53">
        <v>0</v>
      </c>
      <c r="AY18" s="51">
        <v>0</v>
      </c>
      <c r="AZ18" s="52">
        <v>0</v>
      </c>
      <c r="BA18" s="52">
        <v>0</v>
      </c>
      <c r="BB18" s="53">
        <v>0</v>
      </c>
      <c r="BC18" s="54">
        <v>0</v>
      </c>
      <c r="BD18" s="3">
        <f t="shared" si="36"/>
        <v>0</v>
      </c>
      <c r="BE18" s="3">
        <f t="shared" si="37"/>
        <v>0</v>
      </c>
    </row>
    <row r="19" spans="1:57" ht="15" hidden="1" customHeight="1">
      <c r="A19" s="49">
        <v>12110300</v>
      </c>
      <c r="B19" s="50" t="s">
        <v>19</v>
      </c>
      <c r="C19" s="51">
        <v>0</v>
      </c>
      <c r="D19" s="52">
        <v>0</v>
      </c>
      <c r="E19" s="52">
        <v>0</v>
      </c>
      <c r="F19" s="53">
        <v>0</v>
      </c>
      <c r="G19" s="51">
        <v>0</v>
      </c>
      <c r="H19" s="52">
        <v>0</v>
      </c>
      <c r="I19" s="52">
        <v>0</v>
      </c>
      <c r="J19" s="53">
        <v>0</v>
      </c>
      <c r="K19" s="51">
        <v>0</v>
      </c>
      <c r="L19" s="52">
        <v>0</v>
      </c>
      <c r="M19" s="52">
        <v>0</v>
      </c>
      <c r="N19" s="53">
        <v>0</v>
      </c>
      <c r="O19" s="51">
        <v>0</v>
      </c>
      <c r="P19" s="52">
        <v>0</v>
      </c>
      <c r="Q19" s="52">
        <v>0</v>
      </c>
      <c r="R19" s="53">
        <v>0</v>
      </c>
      <c r="S19" s="51">
        <v>0</v>
      </c>
      <c r="T19" s="52">
        <v>0</v>
      </c>
      <c r="U19" s="52">
        <v>0</v>
      </c>
      <c r="V19" s="53">
        <v>0</v>
      </c>
      <c r="W19" s="51">
        <v>0</v>
      </c>
      <c r="X19" s="52">
        <v>0</v>
      </c>
      <c r="Y19" s="52">
        <v>0</v>
      </c>
      <c r="Z19" s="53">
        <v>0</v>
      </c>
      <c r="AA19" s="51">
        <v>0</v>
      </c>
      <c r="AB19" s="52">
        <v>0</v>
      </c>
      <c r="AC19" s="52">
        <v>0</v>
      </c>
      <c r="AD19" s="53">
        <v>0</v>
      </c>
      <c r="AE19" s="51">
        <v>0</v>
      </c>
      <c r="AF19" s="52">
        <v>0</v>
      </c>
      <c r="AG19" s="52">
        <v>0</v>
      </c>
      <c r="AH19" s="53">
        <v>0</v>
      </c>
      <c r="AI19" s="51">
        <v>0</v>
      </c>
      <c r="AJ19" s="52">
        <v>0</v>
      </c>
      <c r="AK19" s="52">
        <v>0</v>
      </c>
      <c r="AL19" s="53">
        <v>0</v>
      </c>
      <c r="AM19" s="51">
        <v>0</v>
      </c>
      <c r="AN19" s="52">
        <v>0</v>
      </c>
      <c r="AO19" s="52">
        <v>0</v>
      </c>
      <c r="AP19" s="53">
        <v>0</v>
      </c>
      <c r="AQ19" s="51">
        <v>0</v>
      </c>
      <c r="AR19" s="52">
        <v>0</v>
      </c>
      <c r="AS19" s="52">
        <v>0</v>
      </c>
      <c r="AT19" s="53">
        <v>0</v>
      </c>
      <c r="AU19" s="51">
        <v>0</v>
      </c>
      <c r="AV19" s="52">
        <v>0</v>
      </c>
      <c r="AW19" s="52">
        <v>0</v>
      </c>
      <c r="AX19" s="53">
        <v>0</v>
      </c>
      <c r="AY19" s="51">
        <v>0</v>
      </c>
      <c r="AZ19" s="52">
        <v>0</v>
      </c>
      <c r="BA19" s="52">
        <v>0</v>
      </c>
      <c r="BB19" s="53">
        <v>0</v>
      </c>
      <c r="BC19" s="54">
        <v>0</v>
      </c>
      <c r="BD19" s="3">
        <f t="shared" si="36"/>
        <v>0</v>
      </c>
      <c r="BE19" s="3">
        <f t="shared" si="37"/>
        <v>0</v>
      </c>
    </row>
    <row r="20" spans="1:57" ht="15" hidden="1" customHeight="1">
      <c r="A20" s="49">
        <v>12110400</v>
      </c>
      <c r="B20" s="50" t="s">
        <v>20</v>
      </c>
      <c r="C20" s="51">
        <v>0</v>
      </c>
      <c r="D20" s="52">
        <v>0</v>
      </c>
      <c r="E20" s="52">
        <v>0</v>
      </c>
      <c r="F20" s="53">
        <v>0</v>
      </c>
      <c r="G20" s="51">
        <v>0</v>
      </c>
      <c r="H20" s="52">
        <v>0</v>
      </c>
      <c r="I20" s="52">
        <v>0</v>
      </c>
      <c r="J20" s="53">
        <v>0</v>
      </c>
      <c r="K20" s="51">
        <v>0</v>
      </c>
      <c r="L20" s="52">
        <v>0</v>
      </c>
      <c r="M20" s="52">
        <v>0</v>
      </c>
      <c r="N20" s="53">
        <v>0</v>
      </c>
      <c r="O20" s="51">
        <v>0</v>
      </c>
      <c r="P20" s="52">
        <v>0</v>
      </c>
      <c r="Q20" s="52">
        <v>0</v>
      </c>
      <c r="R20" s="53">
        <v>0</v>
      </c>
      <c r="S20" s="51">
        <v>0</v>
      </c>
      <c r="T20" s="52">
        <v>0</v>
      </c>
      <c r="U20" s="52">
        <v>0</v>
      </c>
      <c r="V20" s="53">
        <v>0</v>
      </c>
      <c r="W20" s="51">
        <v>0</v>
      </c>
      <c r="X20" s="52">
        <v>0</v>
      </c>
      <c r="Y20" s="52">
        <v>0</v>
      </c>
      <c r="Z20" s="53">
        <v>0</v>
      </c>
      <c r="AA20" s="51">
        <v>0</v>
      </c>
      <c r="AB20" s="52">
        <v>0</v>
      </c>
      <c r="AC20" s="52">
        <v>0</v>
      </c>
      <c r="AD20" s="53">
        <v>0</v>
      </c>
      <c r="AE20" s="51">
        <v>0</v>
      </c>
      <c r="AF20" s="52">
        <v>0</v>
      </c>
      <c r="AG20" s="52">
        <v>0</v>
      </c>
      <c r="AH20" s="53">
        <v>0</v>
      </c>
      <c r="AI20" s="51">
        <v>0</v>
      </c>
      <c r="AJ20" s="52">
        <v>0</v>
      </c>
      <c r="AK20" s="52">
        <v>0</v>
      </c>
      <c r="AL20" s="53">
        <v>0</v>
      </c>
      <c r="AM20" s="51">
        <v>0</v>
      </c>
      <c r="AN20" s="52">
        <v>0</v>
      </c>
      <c r="AO20" s="52">
        <v>0</v>
      </c>
      <c r="AP20" s="53">
        <v>0</v>
      </c>
      <c r="AQ20" s="51">
        <v>0</v>
      </c>
      <c r="AR20" s="52">
        <v>0</v>
      </c>
      <c r="AS20" s="52">
        <v>0</v>
      </c>
      <c r="AT20" s="53">
        <v>0</v>
      </c>
      <c r="AU20" s="51">
        <v>0</v>
      </c>
      <c r="AV20" s="52">
        <v>0</v>
      </c>
      <c r="AW20" s="52">
        <v>0</v>
      </c>
      <c r="AX20" s="53">
        <v>0</v>
      </c>
      <c r="AY20" s="51">
        <v>0</v>
      </c>
      <c r="AZ20" s="52">
        <v>0</v>
      </c>
      <c r="BA20" s="52">
        <v>0</v>
      </c>
      <c r="BB20" s="53">
        <v>0</v>
      </c>
      <c r="BC20" s="54">
        <v>0</v>
      </c>
      <c r="BD20" s="3">
        <f t="shared" si="36"/>
        <v>0</v>
      </c>
      <c r="BE20" s="3">
        <f t="shared" si="37"/>
        <v>0</v>
      </c>
    </row>
    <row r="21" spans="1:57" ht="15" hidden="1" customHeight="1">
      <c r="A21" s="49">
        <v>12110500</v>
      </c>
      <c r="B21" s="50" t="s">
        <v>21</v>
      </c>
      <c r="C21" s="51">
        <v>0</v>
      </c>
      <c r="D21" s="52">
        <v>0</v>
      </c>
      <c r="E21" s="52">
        <v>0</v>
      </c>
      <c r="F21" s="53">
        <v>0</v>
      </c>
      <c r="G21" s="51">
        <v>0</v>
      </c>
      <c r="H21" s="52">
        <v>0</v>
      </c>
      <c r="I21" s="52">
        <v>0</v>
      </c>
      <c r="J21" s="53">
        <v>0</v>
      </c>
      <c r="K21" s="51">
        <v>0</v>
      </c>
      <c r="L21" s="52">
        <v>0</v>
      </c>
      <c r="M21" s="52">
        <v>0</v>
      </c>
      <c r="N21" s="53">
        <v>0</v>
      </c>
      <c r="O21" s="51">
        <v>0</v>
      </c>
      <c r="P21" s="52">
        <v>0</v>
      </c>
      <c r="Q21" s="52">
        <v>0</v>
      </c>
      <c r="R21" s="53">
        <v>0</v>
      </c>
      <c r="S21" s="51">
        <v>0</v>
      </c>
      <c r="T21" s="52">
        <v>0</v>
      </c>
      <c r="U21" s="52">
        <v>0</v>
      </c>
      <c r="V21" s="53">
        <v>0</v>
      </c>
      <c r="W21" s="51">
        <v>0</v>
      </c>
      <c r="X21" s="52">
        <v>0</v>
      </c>
      <c r="Y21" s="52">
        <v>0</v>
      </c>
      <c r="Z21" s="53">
        <v>0</v>
      </c>
      <c r="AA21" s="51">
        <v>0</v>
      </c>
      <c r="AB21" s="52">
        <v>0</v>
      </c>
      <c r="AC21" s="52">
        <v>0</v>
      </c>
      <c r="AD21" s="53">
        <v>0</v>
      </c>
      <c r="AE21" s="51">
        <v>0</v>
      </c>
      <c r="AF21" s="52">
        <v>0</v>
      </c>
      <c r="AG21" s="52">
        <v>0</v>
      </c>
      <c r="AH21" s="53">
        <v>0</v>
      </c>
      <c r="AI21" s="51">
        <v>0</v>
      </c>
      <c r="AJ21" s="52">
        <v>0</v>
      </c>
      <c r="AK21" s="52">
        <v>0</v>
      </c>
      <c r="AL21" s="53">
        <v>0</v>
      </c>
      <c r="AM21" s="51">
        <v>0</v>
      </c>
      <c r="AN21" s="52">
        <v>0</v>
      </c>
      <c r="AO21" s="52">
        <v>0</v>
      </c>
      <c r="AP21" s="53">
        <v>0</v>
      </c>
      <c r="AQ21" s="51">
        <v>0</v>
      </c>
      <c r="AR21" s="52">
        <v>0</v>
      </c>
      <c r="AS21" s="52">
        <v>0</v>
      </c>
      <c r="AT21" s="53">
        <v>0</v>
      </c>
      <c r="AU21" s="51">
        <v>0</v>
      </c>
      <c r="AV21" s="52">
        <v>0</v>
      </c>
      <c r="AW21" s="52">
        <v>0</v>
      </c>
      <c r="AX21" s="53">
        <v>0</v>
      </c>
      <c r="AY21" s="51">
        <v>0</v>
      </c>
      <c r="AZ21" s="52">
        <v>0</v>
      </c>
      <c r="BA21" s="52">
        <v>0</v>
      </c>
      <c r="BB21" s="53">
        <v>0</v>
      </c>
      <c r="BC21" s="54">
        <v>0</v>
      </c>
      <c r="BD21" s="3">
        <f t="shared" si="36"/>
        <v>0</v>
      </c>
      <c r="BE21" s="3">
        <f t="shared" si="37"/>
        <v>0</v>
      </c>
    </row>
    <row r="22" spans="1:57" ht="15" hidden="1" customHeight="1">
      <c r="A22" s="49">
        <v>12110600</v>
      </c>
      <c r="B22" s="50" t="s">
        <v>22</v>
      </c>
      <c r="C22" s="51">
        <v>0</v>
      </c>
      <c r="D22" s="52">
        <v>0</v>
      </c>
      <c r="E22" s="52">
        <v>0</v>
      </c>
      <c r="F22" s="53">
        <v>0</v>
      </c>
      <c r="G22" s="51">
        <v>0</v>
      </c>
      <c r="H22" s="52">
        <v>0</v>
      </c>
      <c r="I22" s="52">
        <v>0</v>
      </c>
      <c r="J22" s="53">
        <v>0</v>
      </c>
      <c r="K22" s="51">
        <v>0</v>
      </c>
      <c r="L22" s="52">
        <v>0</v>
      </c>
      <c r="M22" s="52">
        <v>0</v>
      </c>
      <c r="N22" s="53">
        <v>0</v>
      </c>
      <c r="O22" s="51">
        <v>0</v>
      </c>
      <c r="P22" s="52">
        <v>0</v>
      </c>
      <c r="Q22" s="52">
        <v>0</v>
      </c>
      <c r="R22" s="53">
        <v>0</v>
      </c>
      <c r="S22" s="51">
        <v>0</v>
      </c>
      <c r="T22" s="52">
        <v>0</v>
      </c>
      <c r="U22" s="52">
        <v>0</v>
      </c>
      <c r="V22" s="53">
        <v>0</v>
      </c>
      <c r="W22" s="51">
        <v>0</v>
      </c>
      <c r="X22" s="52">
        <v>0</v>
      </c>
      <c r="Y22" s="52">
        <v>0</v>
      </c>
      <c r="Z22" s="53">
        <v>0</v>
      </c>
      <c r="AA22" s="51">
        <v>0</v>
      </c>
      <c r="AB22" s="52">
        <v>0</v>
      </c>
      <c r="AC22" s="52">
        <v>0</v>
      </c>
      <c r="AD22" s="53">
        <v>0</v>
      </c>
      <c r="AE22" s="51">
        <v>0</v>
      </c>
      <c r="AF22" s="52">
        <v>0</v>
      </c>
      <c r="AG22" s="52">
        <v>0</v>
      </c>
      <c r="AH22" s="53">
        <v>0</v>
      </c>
      <c r="AI22" s="51">
        <v>0</v>
      </c>
      <c r="AJ22" s="52">
        <v>0</v>
      </c>
      <c r="AK22" s="52">
        <v>0</v>
      </c>
      <c r="AL22" s="53">
        <v>0</v>
      </c>
      <c r="AM22" s="51">
        <v>0</v>
      </c>
      <c r="AN22" s="52">
        <v>0</v>
      </c>
      <c r="AO22" s="52">
        <v>0</v>
      </c>
      <c r="AP22" s="53">
        <v>0</v>
      </c>
      <c r="AQ22" s="51">
        <v>0</v>
      </c>
      <c r="AR22" s="52">
        <v>0</v>
      </c>
      <c r="AS22" s="52">
        <v>0</v>
      </c>
      <c r="AT22" s="53">
        <v>0</v>
      </c>
      <c r="AU22" s="51">
        <v>0</v>
      </c>
      <c r="AV22" s="52">
        <v>0</v>
      </c>
      <c r="AW22" s="52">
        <v>0</v>
      </c>
      <c r="AX22" s="53">
        <v>0</v>
      </c>
      <c r="AY22" s="51">
        <v>0</v>
      </c>
      <c r="AZ22" s="52">
        <v>0</v>
      </c>
      <c r="BA22" s="52">
        <v>0</v>
      </c>
      <c r="BB22" s="53">
        <v>0</v>
      </c>
      <c r="BC22" s="54">
        <v>0</v>
      </c>
      <c r="BD22" s="3">
        <f t="shared" si="36"/>
        <v>0</v>
      </c>
      <c r="BE22" s="3">
        <f t="shared" si="37"/>
        <v>0</v>
      </c>
    </row>
    <row r="23" spans="1:57" ht="15" hidden="1" customHeight="1">
      <c r="A23" s="49">
        <v>12110700</v>
      </c>
      <c r="B23" s="50" t="s">
        <v>23</v>
      </c>
      <c r="C23" s="51">
        <v>0</v>
      </c>
      <c r="D23" s="52">
        <v>0</v>
      </c>
      <c r="E23" s="52">
        <v>0</v>
      </c>
      <c r="F23" s="53">
        <v>0</v>
      </c>
      <c r="G23" s="51">
        <v>0</v>
      </c>
      <c r="H23" s="52">
        <v>0</v>
      </c>
      <c r="I23" s="52">
        <v>0</v>
      </c>
      <c r="J23" s="53">
        <v>0</v>
      </c>
      <c r="K23" s="51">
        <v>0</v>
      </c>
      <c r="L23" s="52">
        <v>0</v>
      </c>
      <c r="M23" s="52">
        <v>0</v>
      </c>
      <c r="N23" s="53">
        <v>0</v>
      </c>
      <c r="O23" s="51">
        <v>0</v>
      </c>
      <c r="P23" s="52">
        <v>0</v>
      </c>
      <c r="Q23" s="52">
        <v>0</v>
      </c>
      <c r="R23" s="53">
        <v>0</v>
      </c>
      <c r="S23" s="51">
        <v>0</v>
      </c>
      <c r="T23" s="52">
        <v>0</v>
      </c>
      <c r="U23" s="52">
        <v>0</v>
      </c>
      <c r="V23" s="53">
        <v>0</v>
      </c>
      <c r="W23" s="51">
        <v>0</v>
      </c>
      <c r="X23" s="52">
        <v>0</v>
      </c>
      <c r="Y23" s="52">
        <v>0</v>
      </c>
      <c r="Z23" s="53">
        <v>0</v>
      </c>
      <c r="AA23" s="51">
        <v>0</v>
      </c>
      <c r="AB23" s="52">
        <v>0</v>
      </c>
      <c r="AC23" s="52">
        <v>0</v>
      </c>
      <c r="AD23" s="53">
        <v>0</v>
      </c>
      <c r="AE23" s="51">
        <v>0</v>
      </c>
      <c r="AF23" s="52">
        <v>0</v>
      </c>
      <c r="AG23" s="52">
        <v>0</v>
      </c>
      <c r="AH23" s="53">
        <v>0</v>
      </c>
      <c r="AI23" s="51">
        <v>0</v>
      </c>
      <c r="AJ23" s="52">
        <v>0</v>
      </c>
      <c r="AK23" s="52">
        <v>0</v>
      </c>
      <c r="AL23" s="53">
        <v>0</v>
      </c>
      <c r="AM23" s="51">
        <v>0</v>
      </c>
      <c r="AN23" s="52">
        <v>0</v>
      </c>
      <c r="AO23" s="52">
        <v>0</v>
      </c>
      <c r="AP23" s="53">
        <v>0</v>
      </c>
      <c r="AQ23" s="51">
        <v>0</v>
      </c>
      <c r="AR23" s="52">
        <v>0</v>
      </c>
      <c r="AS23" s="52">
        <v>0</v>
      </c>
      <c r="AT23" s="53">
        <v>0</v>
      </c>
      <c r="AU23" s="51">
        <v>0</v>
      </c>
      <c r="AV23" s="52">
        <v>0</v>
      </c>
      <c r="AW23" s="52">
        <v>0</v>
      </c>
      <c r="AX23" s="53">
        <v>0</v>
      </c>
      <c r="AY23" s="51">
        <v>0</v>
      </c>
      <c r="AZ23" s="52">
        <v>0</v>
      </c>
      <c r="BA23" s="52">
        <v>0</v>
      </c>
      <c r="BB23" s="53">
        <v>0</v>
      </c>
      <c r="BC23" s="54">
        <v>0</v>
      </c>
      <c r="BD23" s="3">
        <f t="shared" si="36"/>
        <v>0</v>
      </c>
      <c r="BE23" s="3">
        <f t="shared" si="37"/>
        <v>0</v>
      </c>
    </row>
    <row r="24" spans="1:57" ht="15" hidden="1" customHeight="1">
      <c r="A24" s="49">
        <v>12110800</v>
      </c>
      <c r="B24" s="50" t="s">
        <v>24</v>
      </c>
      <c r="C24" s="51">
        <v>0</v>
      </c>
      <c r="D24" s="52">
        <v>0</v>
      </c>
      <c r="E24" s="52">
        <v>0</v>
      </c>
      <c r="F24" s="53">
        <v>0</v>
      </c>
      <c r="G24" s="51">
        <v>0</v>
      </c>
      <c r="H24" s="52">
        <v>0</v>
      </c>
      <c r="I24" s="52">
        <v>0</v>
      </c>
      <c r="J24" s="53">
        <v>0</v>
      </c>
      <c r="K24" s="51">
        <v>0</v>
      </c>
      <c r="L24" s="52">
        <v>0</v>
      </c>
      <c r="M24" s="52">
        <v>0</v>
      </c>
      <c r="N24" s="53">
        <v>0</v>
      </c>
      <c r="O24" s="51">
        <v>0</v>
      </c>
      <c r="P24" s="52">
        <v>0</v>
      </c>
      <c r="Q24" s="52">
        <v>0</v>
      </c>
      <c r="R24" s="53">
        <v>0</v>
      </c>
      <c r="S24" s="51">
        <v>0</v>
      </c>
      <c r="T24" s="52">
        <v>0</v>
      </c>
      <c r="U24" s="52">
        <v>0</v>
      </c>
      <c r="V24" s="53">
        <v>0</v>
      </c>
      <c r="W24" s="51">
        <v>0</v>
      </c>
      <c r="X24" s="52">
        <v>0</v>
      </c>
      <c r="Y24" s="52">
        <v>0</v>
      </c>
      <c r="Z24" s="53">
        <v>0</v>
      </c>
      <c r="AA24" s="51">
        <v>0</v>
      </c>
      <c r="AB24" s="52">
        <v>0</v>
      </c>
      <c r="AC24" s="52">
        <v>0</v>
      </c>
      <c r="AD24" s="53">
        <v>0</v>
      </c>
      <c r="AE24" s="51">
        <v>0</v>
      </c>
      <c r="AF24" s="52">
        <v>0</v>
      </c>
      <c r="AG24" s="52">
        <v>0</v>
      </c>
      <c r="AH24" s="53">
        <v>0</v>
      </c>
      <c r="AI24" s="51">
        <v>0</v>
      </c>
      <c r="AJ24" s="52">
        <v>0</v>
      </c>
      <c r="AK24" s="52">
        <v>0</v>
      </c>
      <c r="AL24" s="53">
        <v>0</v>
      </c>
      <c r="AM24" s="51">
        <v>0</v>
      </c>
      <c r="AN24" s="52">
        <v>0</v>
      </c>
      <c r="AO24" s="52">
        <v>0</v>
      </c>
      <c r="AP24" s="53">
        <v>0</v>
      </c>
      <c r="AQ24" s="51">
        <v>0</v>
      </c>
      <c r="AR24" s="52">
        <v>0</v>
      </c>
      <c r="AS24" s="52">
        <v>0</v>
      </c>
      <c r="AT24" s="53">
        <v>0</v>
      </c>
      <c r="AU24" s="51">
        <v>0</v>
      </c>
      <c r="AV24" s="52">
        <v>0</v>
      </c>
      <c r="AW24" s="52">
        <v>0</v>
      </c>
      <c r="AX24" s="53">
        <v>0</v>
      </c>
      <c r="AY24" s="51">
        <v>0</v>
      </c>
      <c r="AZ24" s="52">
        <v>0</v>
      </c>
      <c r="BA24" s="52">
        <v>0</v>
      </c>
      <c r="BB24" s="53">
        <v>0</v>
      </c>
      <c r="BC24" s="54">
        <v>0</v>
      </c>
      <c r="BD24" s="3">
        <f t="shared" si="36"/>
        <v>0</v>
      </c>
      <c r="BE24" s="3">
        <f t="shared" si="37"/>
        <v>0</v>
      </c>
    </row>
    <row r="25" spans="1:57" ht="15" hidden="1" customHeight="1">
      <c r="A25" s="49">
        <v>12110900</v>
      </c>
      <c r="B25" s="50" t="s">
        <v>25</v>
      </c>
      <c r="C25" s="51">
        <v>0</v>
      </c>
      <c r="D25" s="52">
        <v>0</v>
      </c>
      <c r="E25" s="52">
        <v>0</v>
      </c>
      <c r="F25" s="53">
        <v>0</v>
      </c>
      <c r="G25" s="51">
        <v>0</v>
      </c>
      <c r="H25" s="52">
        <v>0</v>
      </c>
      <c r="I25" s="52">
        <v>0</v>
      </c>
      <c r="J25" s="53">
        <v>0</v>
      </c>
      <c r="K25" s="51">
        <v>0</v>
      </c>
      <c r="L25" s="52">
        <v>0</v>
      </c>
      <c r="M25" s="52">
        <v>0</v>
      </c>
      <c r="N25" s="53">
        <v>0</v>
      </c>
      <c r="O25" s="51">
        <v>0</v>
      </c>
      <c r="P25" s="52">
        <v>0</v>
      </c>
      <c r="Q25" s="52">
        <v>0</v>
      </c>
      <c r="R25" s="53">
        <v>0</v>
      </c>
      <c r="S25" s="51">
        <v>0</v>
      </c>
      <c r="T25" s="52">
        <v>0</v>
      </c>
      <c r="U25" s="52">
        <v>0</v>
      </c>
      <c r="V25" s="53">
        <v>0</v>
      </c>
      <c r="W25" s="51">
        <v>0</v>
      </c>
      <c r="X25" s="52">
        <v>0</v>
      </c>
      <c r="Y25" s="52">
        <v>0</v>
      </c>
      <c r="Z25" s="53">
        <v>0</v>
      </c>
      <c r="AA25" s="51">
        <v>0</v>
      </c>
      <c r="AB25" s="52">
        <v>0</v>
      </c>
      <c r="AC25" s="52">
        <v>0</v>
      </c>
      <c r="AD25" s="53">
        <v>0</v>
      </c>
      <c r="AE25" s="51">
        <v>0</v>
      </c>
      <c r="AF25" s="52">
        <v>0</v>
      </c>
      <c r="AG25" s="52">
        <v>0</v>
      </c>
      <c r="AH25" s="53">
        <v>0</v>
      </c>
      <c r="AI25" s="51">
        <v>0</v>
      </c>
      <c r="AJ25" s="52">
        <v>0</v>
      </c>
      <c r="AK25" s="52">
        <v>0</v>
      </c>
      <c r="AL25" s="53">
        <v>0</v>
      </c>
      <c r="AM25" s="51">
        <v>0</v>
      </c>
      <c r="AN25" s="52">
        <v>0</v>
      </c>
      <c r="AO25" s="52">
        <v>0</v>
      </c>
      <c r="AP25" s="53">
        <v>0</v>
      </c>
      <c r="AQ25" s="51">
        <v>0</v>
      </c>
      <c r="AR25" s="52">
        <v>0</v>
      </c>
      <c r="AS25" s="52">
        <v>0</v>
      </c>
      <c r="AT25" s="53">
        <v>0</v>
      </c>
      <c r="AU25" s="51">
        <v>0</v>
      </c>
      <c r="AV25" s="52">
        <v>0</v>
      </c>
      <c r="AW25" s="52">
        <v>0</v>
      </c>
      <c r="AX25" s="53">
        <v>0</v>
      </c>
      <c r="AY25" s="51">
        <v>0</v>
      </c>
      <c r="AZ25" s="52">
        <v>0</v>
      </c>
      <c r="BA25" s="52">
        <v>0</v>
      </c>
      <c r="BB25" s="53">
        <v>0</v>
      </c>
      <c r="BC25" s="54">
        <v>0</v>
      </c>
      <c r="BD25" s="3">
        <f t="shared" si="36"/>
        <v>0</v>
      </c>
      <c r="BE25" s="3">
        <f t="shared" si="37"/>
        <v>0</v>
      </c>
    </row>
    <row r="26" spans="1:57" ht="15" hidden="1" customHeight="1">
      <c r="A26" s="49">
        <v>12111000</v>
      </c>
      <c r="B26" s="50" t="s">
        <v>26</v>
      </c>
      <c r="C26" s="51">
        <v>0</v>
      </c>
      <c r="D26" s="52">
        <v>0</v>
      </c>
      <c r="E26" s="52">
        <v>0</v>
      </c>
      <c r="F26" s="53">
        <v>0</v>
      </c>
      <c r="G26" s="51">
        <v>0</v>
      </c>
      <c r="H26" s="52">
        <v>0</v>
      </c>
      <c r="I26" s="52">
        <v>0</v>
      </c>
      <c r="J26" s="53">
        <v>0</v>
      </c>
      <c r="K26" s="51">
        <v>0</v>
      </c>
      <c r="L26" s="52">
        <v>0</v>
      </c>
      <c r="M26" s="52">
        <v>0</v>
      </c>
      <c r="N26" s="53">
        <v>0</v>
      </c>
      <c r="O26" s="51">
        <v>0</v>
      </c>
      <c r="P26" s="52">
        <v>0</v>
      </c>
      <c r="Q26" s="52">
        <v>0</v>
      </c>
      <c r="R26" s="53">
        <v>0</v>
      </c>
      <c r="S26" s="51">
        <v>0</v>
      </c>
      <c r="T26" s="52">
        <v>0</v>
      </c>
      <c r="U26" s="52">
        <v>0</v>
      </c>
      <c r="V26" s="53">
        <v>0</v>
      </c>
      <c r="W26" s="51">
        <v>0</v>
      </c>
      <c r="X26" s="52">
        <v>0</v>
      </c>
      <c r="Y26" s="52">
        <v>0</v>
      </c>
      <c r="Z26" s="53">
        <v>0</v>
      </c>
      <c r="AA26" s="51">
        <v>0</v>
      </c>
      <c r="AB26" s="52">
        <v>0</v>
      </c>
      <c r="AC26" s="52">
        <v>0</v>
      </c>
      <c r="AD26" s="53">
        <v>0</v>
      </c>
      <c r="AE26" s="51">
        <v>0</v>
      </c>
      <c r="AF26" s="52">
        <v>0</v>
      </c>
      <c r="AG26" s="52">
        <v>0</v>
      </c>
      <c r="AH26" s="53">
        <v>0</v>
      </c>
      <c r="AI26" s="51">
        <v>0</v>
      </c>
      <c r="AJ26" s="52">
        <v>0</v>
      </c>
      <c r="AK26" s="52">
        <v>0</v>
      </c>
      <c r="AL26" s="53">
        <v>0</v>
      </c>
      <c r="AM26" s="51">
        <v>0</v>
      </c>
      <c r="AN26" s="52">
        <v>0</v>
      </c>
      <c r="AO26" s="52">
        <v>0</v>
      </c>
      <c r="AP26" s="53">
        <v>0</v>
      </c>
      <c r="AQ26" s="51">
        <v>0</v>
      </c>
      <c r="AR26" s="52">
        <v>0</v>
      </c>
      <c r="AS26" s="52">
        <v>0</v>
      </c>
      <c r="AT26" s="53">
        <v>0</v>
      </c>
      <c r="AU26" s="51">
        <v>0</v>
      </c>
      <c r="AV26" s="52">
        <v>0</v>
      </c>
      <c r="AW26" s="52">
        <v>0</v>
      </c>
      <c r="AX26" s="53">
        <v>0</v>
      </c>
      <c r="AY26" s="51">
        <v>0</v>
      </c>
      <c r="AZ26" s="52">
        <v>0</v>
      </c>
      <c r="BA26" s="52">
        <v>0</v>
      </c>
      <c r="BB26" s="53">
        <v>0</v>
      </c>
      <c r="BC26" s="54">
        <v>0</v>
      </c>
      <c r="BD26" s="3">
        <f t="shared" si="36"/>
        <v>0</v>
      </c>
      <c r="BE26" s="3">
        <f t="shared" si="37"/>
        <v>0</v>
      </c>
    </row>
    <row r="27" spans="1:57" ht="15" hidden="1" customHeight="1">
      <c r="A27" s="49">
        <v>12111100</v>
      </c>
      <c r="B27" s="50" t="s">
        <v>27</v>
      </c>
      <c r="C27" s="51">
        <v>0</v>
      </c>
      <c r="D27" s="52">
        <v>0</v>
      </c>
      <c r="E27" s="52">
        <v>0</v>
      </c>
      <c r="F27" s="53">
        <v>0</v>
      </c>
      <c r="G27" s="51">
        <v>0</v>
      </c>
      <c r="H27" s="52">
        <v>0</v>
      </c>
      <c r="I27" s="52">
        <v>0</v>
      </c>
      <c r="J27" s="53">
        <v>0</v>
      </c>
      <c r="K27" s="51">
        <v>0</v>
      </c>
      <c r="L27" s="52">
        <v>0</v>
      </c>
      <c r="M27" s="52">
        <v>0</v>
      </c>
      <c r="N27" s="53">
        <v>0</v>
      </c>
      <c r="O27" s="51">
        <v>0</v>
      </c>
      <c r="P27" s="52">
        <v>0</v>
      </c>
      <c r="Q27" s="52">
        <v>0</v>
      </c>
      <c r="R27" s="53">
        <v>0</v>
      </c>
      <c r="S27" s="51">
        <v>0</v>
      </c>
      <c r="T27" s="52">
        <v>0</v>
      </c>
      <c r="U27" s="52">
        <v>0</v>
      </c>
      <c r="V27" s="53">
        <v>0</v>
      </c>
      <c r="W27" s="51">
        <v>0</v>
      </c>
      <c r="X27" s="52">
        <v>0</v>
      </c>
      <c r="Y27" s="52">
        <v>0</v>
      </c>
      <c r="Z27" s="53">
        <v>0</v>
      </c>
      <c r="AA27" s="51">
        <v>0</v>
      </c>
      <c r="AB27" s="52">
        <v>0</v>
      </c>
      <c r="AC27" s="52">
        <v>0</v>
      </c>
      <c r="AD27" s="53">
        <v>0</v>
      </c>
      <c r="AE27" s="51">
        <v>0</v>
      </c>
      <c r="AF27" s="52">
        <v>0</v>
      </c>
      <c r="AG27" s="52">
        <v>0</v>
      </c>
      <c r="AH27" s="53">
        <v>0</v>
      </c>
      <c r="AI27" s="51">
        <v>0</v>
      </c>
      <c r="AJ27" s="52">
        <v>0</v>
      </c>
      <c r="AK27" s="52">
        <v>0</v>
      </c>
      <c r="AL27" s="53">
        <v>0</v>
      </c>
      <c r="AM27" s="51">
        <v>0</v>
      </c>
      <c r="AN27" s="52">
        <v>0</v>
      </c>
      <c r="AO27" s="52">
        <v>0</v>
      </c>
      <c r="AP27" s="53">
        <v>0</v>
      </c>
      <c r="AQ27" s="51">
        <v>0</v>
      </c>
      <c r="AR27" s="52">
        <v>0</v>
      </c>
      <c r="AS27" s="52">
        <v>0</v>
      </c>
      <c r="AT27" s="53">
        <v>0</v>
      </c>
      <c r="AU27" s="51">
        <v>0</v>
      </c>
      <c r="AV27" s="52">
        <v>0</v>
      </c>
      <c r="AW27" s="52">
        <v>0</v>
      </c>
      <c r="AX27" s="53">
        <v>0</v>
      </c>
      <c r="AY27" s="51">
        <v>0</v>
      </c>
      <c r="AZ27" s="52">
        <v>0</v>
      </c>
      <c r="BA27" s="52">
        <v>0</v>
      </c>
      <c r="BB27" s="53">
        <v>0</v>
      </c>
      <c r="BC27" s="54">
        <v>0</v>
      </c>
      <c r="BD27" s="3">
        <f t="shared" si="36"/>
        <v>0</v>
      </c>
      <c r="BE27" s="3">
        <f t="shared" si="37"/>
        <v>0</v>
      </c>
    </row>
    <row r="28" spans="1:57" ht="15" hidden="1" customHeight="1">
      <c r="A28" s="49">
        <v>12111200</v>
      </c>
      <c r="B28" s="50" t="s">
        <v>28</v>
      </c>
      <c r="C28" s="51">
        <v>0</v>
      </c>
      <c r="D28" s="52">
        <v>0</v>
      </c>
      <c r="E28" s="52">
        <v>0</v>
      </c>
      <c r="F28" s="53">
        <v>0</v>
      </c>
      <c r="G28" s="51">
        <v>0</v>
      </c>
      <c r="H28" s="52">
        <v>0</v>
      </c>
      <c r="I28" s="52">
        <v>0</v>
      </c>
      <c r="J28" s="53">
        <v>0</v>
      </c>
      <c r="K28" s="51">
        <v>0</v>
      </c>
      <c r="L28" s="52">
        <v>0</v>
      </c>
      <c r="M28" s="52">
        <v>0</v>
      </c>
      <c r="N28" s="53">
        <v>0</v>
      </c>
      <c r="O28" s="51">
        <v>0</v>
      </c>
      <c r="P28" s="52">
        <v>0</v>
      </c>
      <c r="Q28" s="52">
        <v>0</v>
      </c>
      <c r="R28" s="53">
        <v>0</v>
      </c>
      <c r="S28" s="51">
        <v>0</v>
      </c>
      <c r="T28" s="52">
        <v>0</v>
      </c>
      <c r="U28" s="52">
        <v>0</v>
      </c>
      <c r="V28" s="53">
        <v>0</v>
      </c>
      <c r="W28" s="51">
        <v>0</v>
      </c>
      <c r="X28" s="52">
        <v>0</v>
      </c>
      <c r="Y28" s="52">
        <v>0</v>
      </c>
      <c r="Z28" s="53">
        <v>0</v>
      </c>
      <c r="AA28" s="51">
        <v>0</v>
      </c>
      <c r="AB28" s="52">
        <v>0</v>
      </c>
      <c r="AC28" s="52">
        <v>0</v>
      </c>
      <c r="AD28" s="53">
        <v>0</v>
      </c>
      <c r="AE28" s="51">
        <v>0</v>
      </c>
      <c r="AF28" s="52">
        <v>0</v>
      </c>
      <c r="AG28" s="52">
        <v>0</v>
      </c>
      <c r="AH28" s="53">
        <v>0</v>
      </c>
      <c r="AI28" s="51">
        <v>0</v>
      </c>
      <c r="AJ28" s="52">
        <v>0</v>
      </c>
      <c r="AK28" s="52">
        <v>0</v>
      </c>
      <c r="AL28" s="53">
        <v>0</v>
      </c>
      <c r="AM28" s="51">
        <v>0</v>
      </c>
      <c r="AN28" s="52">
        <v>0</v>
      </c>
      <c r="AO28" s="52">
        <v>0</v>
      </c>
      <c r="AP28" s="53">
        <v>0</v>
      </c>
      <c r="AQ28" s="51">
        <v>0</v>
      </c>
      <c r="AR28" s="52">
        <v>0</v>
      </c>
      <c r="AS28" s="52">
        <v>0</v>
      </c>
      <c r="AT28" s="53">
        <v>0</v>
      </c>
      <c r="AU28" s="51">
        <v>0</v>
      </c>
      <c r="AV28" s="52">
        <v>0</v>
      </c>
      <c r="AW28" s="52">
        <v>0</v>
      </c>
      <c r="AX28" s="53">
        <v>0</v>
      </c>
      <c r="AY28" s="51">
        <v>0</v>
      </c>
      <c r="AZ28" s="52">
        <v>0</v>
      </c>
      <c r="BA28" s="52">
        <v>0</v>
      </c>
      <c r="BB28" s="53">
        <v>0</v>
      </c>
      <c r="BC28" s="54">
        <v>0</v>
      </c>
      <c r="BD28" s="3">
        <f t="shared" si="36"/>
        <v>0</v>
      </c>
      <c r="BE28" s="3">
        <f t="shared" si="37"/>
        <v>0</v>
      </c>
    </row>
    <row r="29" spans="1:57" ht="15" hidden="1" customHeight="1">
      <c r="A29" s="49">
        <v>12111300</v>
      </c>
      <c r="B29" s="50" t="s">
        <v>29</v>
      </c>
      <c r="C29" s="51">
        <v>0</v>
      </c>
      <c r="D29" s="52">
        <v>0</v>
      </c>
      <c r="E29" s="52">
        <v>0</v>
      </c>
      <c r="F29" s="53">
        <v>0</v>
      </c>
      <c r="G29" s="51">
        <v>0</v>
      </c>
      <c r="H29" s="52">
        <v>0</v>
      </c>
      <c r="I29" s="52">
        <v>0</v>
      </c>
      <c r="J29" s="53">
        <v>0</v>
      </c>
      <c r="K29" s="51">
        <v>0</v>
      </c>
      <c r="L29" s="52">
        <v>0</v>
      </c>
      <c r="M29" s="52">
        <v>0</v>
      </c>
      <c r="N29" s="53">
        <v>0</v>
      </c>
      <c r="O29" s="51">
        <v>0</v>
      </c>
      <c r="P29" s="52">
        <v>0</v>
      </c>
      <c r="Q29" s="52">
        <v>0</v>
      </c>
      <c r="R29" s="53">
        <v>0</v>
      </c>
      <c r="S29" s="51">
        <v>0</v>
      </c>
      <c r="T29" s="52">
        <v>0</v>
      </c>
      <c r="U29" s="52">
        <v>0</v>
      </c>
      <c r="V29" s="53">
        <v>0</v>
      </c>
      <c r="W29" s="51">
        <v>0</v>
      </c>
      <c r="X29" s="52">
        <v>0</v>
      </c>
      <c r="Y29" s="52">
        <v>0</v>
      </c>
      <c r="Z29" s="53">
        <v>0</v>
      </c>
      <c r="AA29" s="51">
        <v>0</v>
      </c>
      <c r="AB29" s="52">
        <v>0</v>
      </c>
      <c r="AC29" s="52">
        <v>0</v>
      </c>
      <c r="AD29" s="53">
        <v>0</v>
      </c>
      <c r="AE29" s="51">
        <v>0</v>
      </c>
      <c r="AF29" s="52">
        <v>0</v>
      </c>
      <c r="AG29" s="52">
        <v>0</v>
      </c>
      <c r="AH29" s="53">
        <v>0</v>
      </c>
      <c r="AI29" s="51">
        <v>0</v>
      </c>
      <c r="AJ29" s="52">
        <v>0</v>
      </c>
      <c r="AK29" s="52">
        <v>0</v>
      </c>
      <c r="AL29" s="53">
        <v>0</v>
      </c>
      <c r="AM29" s="51">
        <v>0</v>
      </c>
      <c r="AN29" s="52">
        <v>0</v>
      </c>
      <c r="AO29" s="52">
        <v>0</v>
      </c>
      <c r="AP29" s="53">
        <v>0</v>
      </c>
      <c r="AQ29" s="51">
        <v>0</v>
      </c>
      <c r="AR29" s="52">
        <v>0</v>
      </c>
      <c r="AS29" s="52">
        <v>0</v>
      </c>
      <c r="AT29" s="53">
        <v>0</v>
      </c>
      <c r="AU29" s="51">
        <v>0</v>
      </c>
      <c r="AV29" s="52">
        <v>0</v>
      </c>
      <c r="AW29" s="52">
        <v>0</v>
      </c>
      <c r="AX29" s="53">
        <v>0</v>
      </c>
      <c r="AY29" s="51">
        <v>0</v>
      </c>
      <c r="AZ29" s="52">
        <v>0</v>
      </c>
      <c r="BA29" s="52">
        <v>0</v>
      </c>
      <c r="BB29" s="53">
        <v>0</v>
      </c>
      <c r="BC29" s="54">
        <v>0</v>
      </c>
      <c r="BD29" s="3">
        <f t="shared" si="36"/>
        <v>0</v>
      </c>
      <c r="BE29" s="3">
        <f t="shared" si="37"/>
        <v>0</v>
      </c>
    </row>
    <row r="30" spans="1:57" ht="15" hidden="1" customHeight="1">
      <c r="A30" s="49"/>
      <c r="B30" s="50"/>
      <c r="C30" s="55"/>
      <c r="D30" s="56"/>
      <c r="E30" s="56"/>
      <c r="F30" s="21" t="str">
        <f>IFERROR(D30/#REF!*100-100,"-")</f>
        <v>-</v>
      </c>
      <c r="G30" s="55"/>
      <c r="H30" s="56"/>
      <c r="I30" s="56"/>
      <c r="J30" s="21" t="str">
        <f>IFERROR(H30/#REF!*100-100,"-")</f>
        <v>-</v>
      </c>
      <c r="K30" s="55"/>
      <c r="L30" s="56"/>
      <c r="M30" s="56"/>
      <c r="N30" s="21" t="str">
        <f>IFERROR(L30/#REF!*100-100,"-")</f>
        <v>-</v>
      </c>
      <c r="O30" s="55"/>
      <c r="P30" s="56"/>
      <c r="Q30" s="56"/>
      <c r="R30" s="21" t="str">
        <f>IFERROR(P30/#REF!*100-100,"-")</f>
        <v>-</v>
      </c>
      <c r="S30" s="55"/>
      <c r="T30" s="56"/>
      <c r="U30" s="56"/>
      <c r="V30" s="21" t="str">
        <f>IFERROR(T30/#REF!*100-100,"-")</f>
        <v>-</v>
      </c>
      <c r="W30" s="55"/>
      <c r="X30" s="56"/>
      <c r="Y30" s="56"/>
      <c r="Z30" s="21" t="str">
        <f>IFERROR(X30/#REF!*100-100,"-")</f>
        <v>-</v>
      </c>
      <c r="AA30" s="55"/>
      <c r="AB30" s="56"/>
      <c r="AC30" s="56"/>
      <c r="AD30" s="21" t="str">
        <f>IFERROR(AB30/#REF!*100-100,"-")</f>
        <v>-</v>
      </c>
      <c r="AE30" s="55"/>
      <c r="AF30" s="56"/>
      <c r="AG30" s="56"/>
      <c r="AH30" s="21" t="str">
        <f>IFERROR(AF30/#REF!*100-100,"-")</f>
        <v>-</v>
      </c>
      <c r="AI30" s="22"/>
      <c r="AJ30" s="20"/>
      <c r="AK30" s="20"/>
      <c r="AL30" s="21" t="str">
        <f>IFERROR(AJ30/#REF!*100-100,"-")</f>
        <v>-</v>
      </c>
      <c r="AM30" s="22"/>
      <c r="AN30" s="20"/>
      <c r="AO30" s="20"/>
      <c r="AP30" s="21" t="str">
        <f>IFERROR(AN30/#REF!*100-100,"-")</f>
        <v>-</v>
      </c>
      <c r="AQ30" s="55"/>
      <c r="AR30" s="56"/>
      <c r="AS30" s="56"/>
      <c r="AT30" s="57" t="str">
        <f>IFERROR(AR30/#REF!*100-100,"-")</f>
        <v>-</v>
      </c>
      <c r="AU30" s="55"/>
      <c r="AV30" s="56"/>
      <c r="AW30" s="56"/>
      <c r="AX30" s="57" t="str">
        <f>IFERROR(AV30/#REF!*100-100,"-")</f>
        <v>-</v>
      </c>
      <c r="AY30" s="55"/>
      <c r="AZ30" s="56"/>
      <c r="BA30" s="56"/>
      <c r="BB30" s="57" t="str">
        <f>IFERROR(AZ30/#REF!*100-100,"-")</f>
        <v>-</v>
      </c>
      <c r="BC30" s="58"/>
      <c r="BD30" s="3">
        <f t="shared" si="36"/>
        <v>0</v>
      </c>
      <c r="BE30" s="3">
        <f t="shared" si="37"/>
        <v>0</v>
      </c>
    </row>
    <row r="31" spans="1:57" s="2" customFormat="1" ht="15" customHeight="1">
      <c r="A31" s="59">
        <v>12120000</v>
      </c>
      <c r="B31" s="25" t="s">
        <v>30</v>
      </c>
      <c r="C31" s="17">
        <f>SUM(C33:C45)</f>
        <v>402295528.92179596</v>
      </c>
      <c r="D31" s="18">
        <f>SUM(D33:D45)</f>
        <v>401053476.16166997</v>
      </c>
      <c r="E31" s="18">
        <f>+C31-D31</f>
        <v>1242052.7601259947</v>
      </c>
      <c r="F31" s="26">
        <f>+(D31/C31)*100</f>
        <v>99.691258621875605</v>
      </c>
      <c r="G31" s="17">
        <f>SUM(G33:G45)</f>
        <v>463995418.55497622</v>
      </c>
      <c r="H31" s="18">
        <f>SUM(H33:H45)</f>
        <v>449759471.17885995</v>
      </c>
      <c r="I31" s="18">
        <f>+G31-H31</f>
        <v>14235947.376116276</v>
      </c>
      <c r="J31" s="26">
        <f>+(H31/G31)*100</f>
        <v>96.931877599039368</v>
      </c>
      <c r="K31" s="17">
        <f>SUM(K33:K45)</f>
        <v>515761878.6286903</v>
      </c>
      <c r="L31" s="18">
        <f>SUM(L33:L45)</f>
        <v>495311773.75427002</v>
      </c>
      <c r="M31" s="18">
        <f>+K31-L31</f>
        <v>20450104.874420285</v>
      </c>
      <c r="N31" s="26">
        <f>+(L31/K31)*100</f>
        <v>96.03497161736864</v>
      </c>
      <c r="O31" s="17">
        <f>SUM(O33:O45)</f>
        <v>552148167.69776964</v>
      </c>
      <c r="P31" s="18">
        <f>SUM(P33:P45)</f>
        <v>537840493.30974019</v>
      </c>
      <c r="Q31" s="18">
        <f>+O31-P31</f>
        <v>14307674.388029456</v>
      </c>
      <c r="R31" s="26">
        <f>+(P31/O31)*100</f>
        <v>97.4087255513884</v>
      </c>
      <c r="S31" s="17">
        <f>SUM(S33:S45)</f>
        <v>604929198.32674396</v>
      </c>
      <c r="T31" s="18">
        <f>SUM(T33:T45)</f>
        <v>586559491.7607801</v>
      </c>
      <c r="U31" s="18">
        <f>+S31-T31</f>
        <v>18369706.565963864</v>
      </c>
      <c r="V31" s="26">
        <f>+(T31/S31)*100</f>
        <v>96.963329490992479</v>
      </c>
      <c r="W31" s="17">
        <f>SUM(W33:W45)</f>
        <v>682061248.20737922</v>
      </c>
      <c r="X31" s="18">
        <f>SUM(X33:X45)</f>
        <v>649888048.64135003</v>
      </c>
      <c r="Y31" s="18">
        <f>+W31-X31</f>
        <v>32173199.566029191</v>
      </c>
      <c r="Z31" s="26">
        <f>+(X31/W31)*100</f>
        <v>95.282945681111769</v>
      </c>
      <c r="AA31" s="17">
        <f>SUM(AA33:AA45)</f>
        <v>694395500.44950509</v>
      </c>
      <c r="AB31" s="18">
        <f>SUM(AB33:AB45)</f>
        <v>692201947.50895</v>
      </c>
      <c r="AC31" s="18">
        <f>+AA31-AB31</f>
        <v>2193552.9405550957</v>
      </c>
      <c r="AD31" s="26">
        <f>+(AB31/AA31)*100</f>
        <v>99.684106112563356</v>
      </c>
      <c r="AE31" s="17">
        <f>SUM(AE33:AE45)</f>
        <v>731787584.76499057</v>
      </c>
      <c r="AF31" s="18">
        <f>SUM(AF33:AF45)</f>
        <v>754171381.88949001</v>
      </c>
      <c r="AG31" s="18">
        <f>+AE31-AF31</f>
        <v>-22383797.12449944</v>
      </c>
      <c r="AH31" s="26">
        <f>+(AF31/AE31)*100</f>
        <v>103.05878339432171</v>
      </c>
      <c r="AI31" s="27">
        <f>SUM(AI33:AI45)</f>
        <v>780311472.43436015</v>
      </c>
      <c r="AJ31" s="28">
        <f>SUM(AJ33:AJ45)</f>
        <v>867285508.14417994</v>
      </c>
      <c r="AK31" s="28">
        <f>+AI31-AJ31</f>
        <v>-86974035.709819794</v>
      </c>
      <c r="AL31" s="26">
        <f>+(AJ31/AI31)*100</f>
        <v>111.14606651091319</v>
      </c>
      <c r="AM31" s="27">
        <f>SUM(AM33:AM45)</f>
        <v>838376579.38176739</v>
      </c>
      <c r="AN31" s="28">
        <f>SUM(AN33:AN45)</f>
        <v>910569786.7285701</v>
      </c>
      <c r="AO31" s="28">
        <f>+AM31-AN31</f>
        <v>-72193207.346802711</v>
      </c>
      <c r="AP31" s="26">
        <f>+(AN31/AM31)*100</f>
        <v>108.61107157836389</v>
      </c>
      <c r="AQ31" s="17">
        <f>SUM(AQ33:AQ45)</f>
        <v>954284253.29907072</v>
      </c>
      <c r="AR31" s="18">
        <f>SUM(AR33:AR45)</f>
        <v>909312165.14902985</v>
      </c>
      <c r="AS31" s="18">
        <f>+AQ31-AR31</f>
        <v>44972088.150040865</v>
      </c>
      <c r="AT31" s="28">
        <f>+(AR31/AQ31)*100</f>
        <v>95.287348817234786</v>
      </c>
      <c r="AU31" s="17">
        <f>SUM(AU33:AU45)</f>
        <v>956460040.33015621</v>
      </c>
      <c r="AV31" s="18">
        <f>SUM(AV33:AV45)</f>
        <v>1006240384.19757</v>
      </c>
      <c r="AW31" s="18">
        <f>+AU31-AV31</f>
        <v>-49780343.867413759</v>
      </c>
      <c r="AX31" s="26">
        <f>+(AV31/AU31)*100</f>
        <v>105.20464439374074</v>
      </c>
      <c r="AY31" s="17">
        <f>SUM(AY33:AY45)</f>
        <v>1002154743.9717383</v>
      </c>
      <c r="AZ31" s="18">
        <f>SUM(AZ33:AZ45)</f>
        <v>1104308640.31251</v>
      </c>
      <c r="BA31" s="18">
        <f>+AY31-AZ31</f>
        <v>-102153896.34077168</v>
      </c>
      <c r="BB31" s="26">
        <f>+(AZ31/AY31)*100</f>
        <v>110.19342541211905</v>
      </c>
      <c r="BC31" s="23">
        <f>SUM(BC33:BC45)</f>
        <v>1084380444.9491644</v>
      </c>
      <c r="BD31" s="3">
        <f t="shared" si="36"/>
        <v>1</v>
      </c>
      <c r="BE31" s="3">
        <f t="shared" si="37"/>
        <v>1</v>
      </c>
    </row>
    <row r="32" spans="1:57" ht="15" customHeight="1">
      <c r="A32" s="49"/>
      <c r="B32" s="50"/>
      <c r="C32" s="30"/>
      <c r="D32" s="31"/>
      <c r="E32" s="31"/>
      <c r="F32" s="21"/>
      <c r="G32" s="30"/>
      <c r="H32" s="31"/>
      <c r="I32" s="31"/>
      <c r="J32" s="21"/>
      <c r="K32" s="30"/>
      <c r="L32" s="31"/>
      <c r="M32" s="31"/>
      <c r="N32" s="21"/>
      <c r="O32" s="30"/>
      <c r="P32" s="31"/>
      <c r="Q32" s="31"/>
      <c r="R32" s="21"/>
      <c r="S32" s="30"/>
      <c r="T32" s="31"/>
      <c r="U32" s="31"/>
      <c r="V32" s="21"/>
      <c r="W32" s="30"/>
      <c r="X32" s="31"/>
      <c r="Y32" s="31"/>
      <c r="Z32" s="21"/>
      <c r="AA32" s="30"/>
      <c r="AB32" s="31"/>
      <c r="AC32" s="31"/>
      <c r="AD32" s="21"/>
      <c r="AE32" s="30"/>
      <c r="AF32" s="31"/>
      <c r="AG32" s="31"/>
      <c r="AH32" s="21"/>
      <c r="AI32" s="22"/>
      <c r="AJ32" s="20"/>
      <c r="AK32" s="20"/>
      <c r="AL32" s="21"/>
      <c r="AM32" s="22"/>
      <c r="AN32" s="20"/>
      <c r="AO32" s="20"/>
      <c r="AP32" s="21"/>
      <c r="AQ32" s="30"/>
      <c r="AR32" s="31"/>
      <c r="AS32" s="31"/>
      <c r="AT32" s="31"/>
      <c r="AU32" s="30"/>
      <c r="AV32" s="31"/>
      <c r="AW32" s="31"/>
      <c r="AX32" s="32"/>
      <c r="AY32" s="30"/>
      <c r="AZ32" s="31"/>
      <c r="BA32" s="31"/>
      <c r="BB32" s="32"/>
      <c r="BC32" s="60"/>
      <c r="BD32" s="3"/>
    </row>
    <row r="33" spans="1:62" ht="15" customHeight="1">
      <c r="A33" s="49">
        <v>12120100</v>
      </c>
      <c r="B33" s="50" t="s">
        <v>31</v>
      </c>
      <c r="C33" s="30">
        <v>21178021.699999999</v>
      </c>
      <c r="D33" s="31">
        <v>19189751.875999998</v>
      </c>
      <c r="E33" s="31">
        <f t="shared" ref="E33:E45" si="38">+C33-D33</f>
        <v>1988269.824000001</v>
      </c>
      <c r="F33" s="21">
        <f t="shared" ref="F33:F45" si="39">+(D33/C33)*100</f>
        <v>90.611635722329993</v>
      </c>
      <c r="G33" s="30">
        <v>23759683.700000003</v>
      </c>
      <c r="H33" s="31">
        <v>21587445.827</v>
      </c>
      <c r="I33" s="31">
        <f t="shared" ref="I33:I45" si="40">+G33-H33</f>
        <v>2172237.8730000034</v>
      </c>
      <c r="J33" s="21">
        <f t="shared" ref="J33:J45" si="41">+(H33/G33)*100</f>
        <v>90.857463001496086</v>
      </c>
      <c r="K33" s="30">
        <v>24495078.699999999</v>
      </c>
      <c r="L33" s="31">
        <v>23292531.044</v>
      </c>
      <c r="M33" s="31">
        <f t="shared" ref="M33:M45" si="42">+K33-L33</f>
        <v>1202547.6559999995</v>
      </c>
      <c r="N33" s="21">
        <f t="shared" ref="N33:N45" si="43">+(L33/K33)*100</f>
        <v>95.090656083501386</v>
      </c>
      <c r="O33" s="30">
        <v>26350640.066</v>
      </c>
      <c r="P33" s="31">
        <v>24773719.618999999</v>
      </c>
      <c r="Q33" s="31">
        <f t="shared" ref="Q33:Q45" si="44">+O33-P33</f>
        <v>1576920.4470000006</v>
      </c>
      <c r="R33" s="21">
        <f t="shared" ref="R33:R45" si="45">+(P33/O33)*100</f>
        <v>94.015627540544315</v>
      </c>
      <c r="S33" s="30">
        <v>28978500</v>
      </c>
      <c r="T33" s="31">
        <v>26285156.604000002</v>
      </c>
      <c r="U33" s="31">
        <f t="shared" ref="U33:U45" si="46">+S33-T33</f>
        <v>2693343.3959999979</v>
      </c>
      <c r="V33" s="21">
        <f t="shared" ref="V33:V45" si="47">+(T33/S33)*100</f>
        <v>90.705718391221083</v>
      </c>
      <c r="W33" s="30">
        <v>31048671.57</v>
      </c>
      <c r="X33" s="31">
        <v>28118707.991000004</v>
      </c>
      <c r="Y33" s="31">
        <f t="shared" ref="Y33:Y45" si="48">+W33-X33</f>
        <v>2929963.5789999962</v>
      </c>
      <c r="Z33" s="21">
        <f t="shared" ref="Z33:Z45" si="49">+(X33/W33)*100</f>
        <v>90.563320648375182</v>
      </c>
      <c r="AA33" s="30">
        <v>32294618.632000003</v>
      </c>
      <c r="AB33" s="31">
        <v>28515685.528000001</v>
      </c>
      <c r="AC33" s="31">
        <f t="shared" ref="AC33:AC45" si="50">+AA33-AB33</f>
        <v>3778933.1040000021</v>
      </c>
      <c r="AD33" s="21">
        <f t="shared" ref="AD33:AD45" si="51">+(AB33/AA33)*100</f>
        <v>88.298567179066964</v>
      </c>
      <c r="AE33" s="30">
        <v>32956641.821999997</v>
      </c>
      <c r="AF33" s="31">
        <v>29518061.307</v>
      </c>
      <c r="AG33" s="31">
        <f t="shared" ref="AG33:AG45" si="52">+AE33-AF33</f>
        <v>3438580.5149999969</v>
      </c>
      <c r="AH33" s="21">
        <f t="shared" ref="AH33:AH45" si="53">+(AF33/AE33)*100</f>
        <v>89.566350438336855</v>
      </c>
      <c r="AI33" s="22">
        <v>34359186.652999997</v>
      </c>
      <c r="AJ33" s="20">
        <v>30049433.638999999</v>
      </c>
      <c r="AK33" s="20">
        <f t="shared" ref="AK33:AK45" si="54">+AI33-AJ33</f>
        <v>4309753.0139999986</v>
      </c>
      <c r="AL33" s="21">
        <f t="shared" ref="AL33:AL45" si="55">+(AJ33/AI33)*100</f>
        <v>87.456766490065618</v>
      </c>
      <c r="AM33" s="22">
        <v>34401858</v>
      </c>
      <c r="AN33" s="20">
        <v>30240798.896000002</v>
      </c>
      <c r="AO33" s="20">
        <f t="shared" ref="AO33:AO45" si="56">+AM33-AN33</f>
        <v>4161059.1039999984</v>
      </c>
      <c r="AP33" s="21">
        <f t="shared" ref="AP33:AP45" si="57">+(AN33/AM33)*100</f>
        <v>87.904551248365721</v>
      </c>
      <c r="AQ33" s="30">
        <v>33355302.05683</v>
      </c>
      <c r="AR33" s="31">
        <v>31443878.588999998</v>
      </c>
      <c r="AS33" s="31">
        <f t="shared" ref="AS33:AS45" si="58">+AQ33-AR33</f>
        <v>1911423.4678300023</v>
      </c>
      <c r="AT33" s="20">
        <f t="shared" ref="AT33:AT45" si="59">+(AR33/AQ33)*100</f>
        <v>94.269506345427885</v>
      </c>
      <c r="AU33" s="30">
        <v>37839041.033999994</v>
      </c>
      <c r="AV33" s="31">
        <v>30918677.909000002</v>
      </c>
      <c r="AW33" s="31">
        <f t="shared" ref="AW33:AW45" si="60">+AU33-AV33</f>
        <v>6920363.1249999925</v>
      </c>
      <c r="AX33" s="21">
        <f t="shared" ref="AX33:AX45" si="61">+(AV33/AU33)*100</f>
        <v>81.711050449767612</v>
      </c>
      <c r="AY33" s="30">
        <v>25286814.794</v>
      </c>
      <c r="AZ33" s="31">
        <v>30676719.336999997</v>
      </c>
      <c r="BA33" s="31">
        <f t="shared" ref="BA33:BA45" si="62">+AY33-AZ33</f>
        <v>-5389904.5429999977</v>
      </c>
      <c r="BB33" s="21">
        <f t="shared" ref="BB33:BB45" si="63">+(AZ33/AY33)*100</f>
        <v>121.31507897261503</v>
      </c>
      <c r="BC33" s="60">
        <v>37181883.359999999</v>
      </c>
      <c r="BD33" s="3">
        <f t="shared" ref="BD33:BD45" si="64">+IF(SUM(D33:AT33)&lt;&gt;0,1,0)</f>
        <v>1</v>
      </c>
      <c r="BE33" s="3">
        <f t="shared" ref="BE33:BE45" si="65">+IF(SUM(D33:AT33)&lt;&gt;0,1,0)</f>
        <v>1</v>
      </c>
      <c r="BF33" s="61"/>
      <c r="BH33" s="61"/>
      <c r="BJ33" s="61"/>
    </row>
    <row r="34" spans="1:62" ht="15" customHeight="1">
      <c r="A34" s="49">
        <v>12120200</v>
      </c>
      <c r="B34" s="50" t="s">
        <v>32</v>
      </c>
      <c r="C34" s="30">
        <v>1251000</v>
      </c>
      <c r="D34" s="31">
        <v>1358235.1469999999</v>
      </c>
      <c r="E34" s="31">
        <f t="shared" si="38"/>
        <v>-107235.14699999988</v>
      </c>
      <c r="F34" s="21">
        <f t="shared" si="39"/>
        <v>108.57195419664268</v>
      </c>
      <c r="G34" s="30">
        <v>2260500</v>
      </c>
      <c r="H34" s="31">
        <v>1363003.9339999999</v>
      </c>
      <c r="I34" s="31">
        <f t="shared" si="40"/>
        <v>897496.06600000011</v>
      </c>
      <c r="J34" s="21">
        <f t="shared" si="41"/>
        <v>60.296568635257685</v>
      </c>
      <c r="K34" s="30">
        <v>1618004.2503828004</v>
      </c>
      <c r="L34" s="31">
        <v>1507559.7409999999</v>
      </c>
      <c r="M34" s="31">
        <f t="shared" si="42"/>
        <v>110444.50938280043</v>
      </c>
      <c r="N34" s="21">
        <f t="shared" si="43"/>
        <v>93.174028476336161</v>
      </c>
      <c r="O34" s="30">
        <v>1614700</v>
      </c>
      <c r="P34" s="31">
        <v>2756296.1789999995</v>
      </c>
      <c r="Q34" s="31">
        <f t="shared" si="44"/>
        <v>-1141596.1789999995</v>
      </c>
      <c r="R34" s="21">
        <f t="shared" si="45"/>
        <v>170.70020307177799</v>
      </c>
      <c r="S34" s="30">
        <v>2260757.3772609998</v>
      </c>
      <c r="T34" s="31">
        <v>3092318.6210000003</v>
      </c>
      <c r="U34" s="31">
        <f t="shared" si="46"/>
        <v>-831561.24373900052</v>
      </c>
      <c r="V34" s="21">
        <f t="shared" si="47"/>
        <v>136.78241867539413</v>
      </c>
      <c r="W34" s="30">
        <v>3394000</v>
      </c>
      <c r="X34" s="31">
        <v>3248793.602</v>
      </c>
      <c r="Y34" s="31">
        <f t="shared" si="48"/>
        <v>145206.39800000004</v>
      </c>
      <c r="Z34" s="21">
        <f t="shared" si="49"/>
        <v>95.721673600471419</v>
      </c>
      <c r="AA34" s="30">
        <v>3715146.7732542856</v>
      </c>
      <c r="AB34" s="31">
        <v>3280204.2009999999</v>
      </c>
      <c r="AC34" s="31">
        <f t="shared" si="50"/>
        <v>434942.57225428568</v>
      </c>
      <c r="AD34" s="21">
        <f t="shared" si="51"/>
        <v>88.292721693110991</v>
      </c>
      <c r="AE34" s="30">
        <v>3522900</v>
      </c>
      <c r="AF34" s="31">
        <v>3647362.963</v>
      </c>
      <c r="AG34" s="31">
        <f t="shared" si="52"/>
        <v>-124462.96299999999</v>
      </c>
      <c r="AH34" s="21">
        <f t="shared" si="53"/>
        <v>103.53296894603878</v>
      </c>
      <c r="AI34" s="22">
        <v>3683374.0431599999</v>
      </c>
      <c r="AJ34" s="20">
        <v>4387356.9979999997</v>
      </c>
      <c r="AK34" s="20">
        <f t="shared" si="54"/>
        <v>-703982.95483999979</v>
      </c>
      <c r="AL34" s="21">
        <f t="shared" si="55"/>
        <v>119.11244816820303</v>
      </c>
      <c r="AM34" s="22">
        <v>3971900</v>
      </c>
      <c r="AN34" s="20">
        <v>4495585.227</v>
      </c>
      <c r="AO34" s="20">
        <f t="shared" si="56"/>
        <v>-523685.22699999996</v>
      </c>
      <c r="AP34" s="21">
        <f t="shared" si="57"/>
        <v>113.18475356882097</v>
      </c>
      <c r="AQ34" s="30">
        <v>4607600</v>
      </c>
      <c r="AR34" s="31">
        <v>4688003.5360000003</v>
      </c>
      <c r="AS34" s="31">
        <f t="shared" si="58"/>
        <v>-80403.536000000313</v>
      </c>
      <c r="AT34" s="20">
        <f t="shared" si="59"/>
        <v>101.74501988019796</v>
      </c>
      <c r="AU34" s="30">
        <v>4923708.1459999997</v>
      </c>
      <c r="AV34" s="31">
        <v>4841519.3269999996</v>
      </c>
      <c r="AW34" s="31">
        <f t="shared" si="60"/>
        <v>82188.819000000134</v>
      </c>
      <c r="AX34" s="21">
        <f t="shared" si="61"/>
        <v>98.330753640083842</v>
      </c>
      <c r="AY34" s="30">
        <v>15010263.198999999</v>
      </c>
      <c r="AZ34" s="31">
        <v>4625029.2229999993</v>
      </c>
      <c r="BA34" s="31">
        <f t="shared" si="62"/>
        <v>10385233.976</v>
      </c>
      <c r="BB34" s="21">
        <f t="shared" si="63"/>
        <v>30.812445869091249</v>
      </c>
      <c r="BC34" s="60">
        <v>5303297.3190000001</v>
      </c>
      <c r="BD34" s="3">
        <f t="shared" si="64"/>
        <v>1</v>
      </c>
      <c r="BE34" s="3">
        <f t="shared" si="65"/>
        <v>1</v>
      </c>
      <c r="BF34" s="61"/>
      <c r="BH34" s="61"/>
      <c r="BJ34" s="61"/>
    </row>
    <row r="35" spans="1:62" ht="15" customHeight="1">
      <c r="A35" s="49">
        <v>12120300</v>
      </c>
      <c r="B35" s="50" t="s">
        <v>33</v>
      </c>
      <c r="C35" s="30">
        <v>33643300</v>
      </c>
      <c r="D35" s="31">
        <v>37711206.991549999</v>
      </c>
      <c r="E35" s="31">
        <f t="shared" si="38"/>
        <v>-4067906.9915499985</v>
      </c>
      <c r="F35" s="21">
        <f t="shared" si="39"/>
        <v>112.09128412358478</v>
      </c>
      <c r="G35" s="30">
        <v>40165200</v>
      </c>
      <c r="H35" s="31">
        <v>41948262.470200002</v>
      </c>
      <c r="I35" s="31">
        <f t="shared" si="40"/>
        <v>-1783062.4702000022</v>
      </c>
      <c r="J35" s="21">
        <f t="shared" si="41"/>
        <v>104.43932177656281</v>
      </c>
      <c r="K35" s="30">
        <v>50184418.3319268</v>
      </c>
      <c r="L35" s="31">
        <v>44970590.928300001</v>
      </c>
      <c r="M35" s="31">
        <f t="shared" si="42"/>
        <v>5213827.4036267996</v>
      </c>
      <c r="N35" s="21">
        <f t="shared" si="43"/>
        <v>89.610664869837066</v>
      </c>
      <c r="O35" s="30">
        <v>49736900</v>
      </c>
      <c r="P35" s="31">
        <v>48642689.809749998</v>
      </c>
      <c r="Q35" s="31">
        <f t="shared" si="44"/>
        <v>1094210.1902500018</v>
      </c>
      <c r="R35" s="21">
        <f t="shared" si="45"/>
        <v>97.800003236530614</v>
      </c>
      <c r="S35" s="30">
        <v>56339395.930917121</v>
      </c>
      <c r="T35" s="31">
        <v>52591004.524399996</v>
      </c>
      <c r="U35" s="31">
        <f t="shared" si="46"/>
        <v>3748391.4065171257</v>
      </c>
      <c r="V35" s="21">
        <f t="shared" si="47"/>
        <v>93.346766779123129</v>
      </c>
      <c r="W35" s="30">
        <v>59872700</v>
      </c>
      <c r="X35" s="31">
        <v>57849358.038350001</v>
      </c>
      <c r="Y35" s="31">
        <f t="shared" si="48"/>
        <v>2023341.961649999</v>
      </c>
      <c r="Z35" s="21">
        <f t="shared" si="49"/>
        <v>96.620593422962386</v>
      </c>
      <c r="AA35" s="30">
        <v>62709334.655435443</v>
      </c>
      <c r="AB35" s="31">
        <v>60750581.011249997</v>
      </c>
      <c r="AC35" s="31">
        <f t="shared" si="50"/>
        <v>1958753.6441854462</v>
      </c>
      <c r="AD35" s="21">
        <f t="shared" si="51"/>
        <v>96.876456025330086</v>
      </c>
      <c r="AE35" s="30">
        <v>63810200</v>
      </c>
      <c r="AF35" s="31">
        <v>63408419.372599997</v>
      </c>
      <c r="AG35" s="31">
        <f t="shared" si="52"/>
        <v>401780.62740000337</v>
      </c>
      <c r="AH35" s="21">
        <f t="shared" si="53"/>
        <v>99.370350465286108</v>
      </c>
      <c r="AI35" s="22">
        <v>66469500</v>
      </c>
      <c r="AJ35" s="20">
        <v>67154847.469500005</v>
      </c>
      <c r="AK35" s="20">
        <f t="shared" si="54"/>
        <v>-685347.46950000525</v>
      </c>
      <c r="AL35" s="21">
        <f t="shared" si="55"/>
        <v>101.03107059553631</v>
      </c>
      <c r="AM35" s="22">
        <v>68993200</v>
      </c>
      <c r="AN35" s="20">
        <v>69496726.038550004</v>
      </c>
      <c r="AO35" s="20">
        <f t="shared" si="56"/>
        <v>-503526.03855000436</v>
      </c>
      <c r="AP35" s="21">
        <f t="shared" si="57"/>
        <v>100.72981980622728</v>
      </c>
      <c r="AQ35" s="30">
        <v>70525300</v>
      </c>
      <c r="AR35" s="31">
        <v>72995666.307500005</v>
      </c>
      <c r="AS35" s="31">
        <f t="shared" si="58"/>
        <v>-2470366.3075000048</v>
      </c>
      <c r="AT35" s="20">
        <f t="shared" si="59"/>
        <v>103.50280864810217</v>
      </c>
      <c r="AU35" s="30">
        <v>75620393.128473237</v>
      </c>
      <c r="AV35" s="31">
        <v>76003071.889200002</v>
      </c>
      <c r="AW35" s="31">
        <f t="shared" si="60"/>
        <v>-382678.7607267648</v>
      </c>
      <c r="AX35" s="21">
        <f t="shared" si="61"/>
        <v>100.50605232913379</v>
      </c>
      <c r="AY35" s="30">
        <v>73658033.826000005</v>
      </c>
      <c r="AZ35" s="31">
        <v>75583272.420949996</v>
      </c>
      <c r="BA35" s="31">
        <f t="shared" si="62"/>
        <v>-1925238.5949499905</v>
      </c>
      <c r="BB35" s="21">
        <f t="shared" si="63"/>
        <v>102.61375235659686</v>
      </c>
      <c r="BC35" s="60">
        <v>80084436.849650025</v>
      </c>
      <c r="BD35" s="3">
        <f t="shared" si="64"/>
        <v>1</v>
      </c>
      <c r="BE35" s="3">
        <f t="shared" si="65"/>
        <v>1</v>
      </c>
    </row>
    <row r="36" spans="1:62" ht="15" customHeight="1">
      <c r="A36" s="49">
        <v>12120400</v>
      </c>
      <c r="B36" s="50" t="s">
        <v>34</v>
      </c>
      <c r="C36" s="30">
        <v>2967800</v>
      </c>
      <c r="D36" s="31">
        <v>3472098.7280000001</v>
      </c>
      <c r="E36" s="31">
        <f t="shared" si="38"/>
        <v>-504298.72800000012</v>
      </c>
      <c r="F36" s="21">
        <f t="shared" si="39"/>
        <v>116.99234207156817</v>
      </c>
      <c r="G36" s="30">
        <v>4681200</v>
      </c>
      <c r="H36" s="31">
        <v>3904837.108</v>
      </c>
      <c r="I36" s="31">
        <f t="shared" si="40"/>
        <v>776362.89199999999</v>
      </c>
      <c r="J36" s="21">
        <f t="shared" si="41"/>
        <v>83.415301802956506</v>
      </c>
      <c r="K36" s="30">
        <v>4516089.9023016011</v>
      </c>
      <c r="L36" s="31">
        <v>4380800.1560000004</v>
      </c>
      <c r="M36" s="31">
        <f t="shared" si="42"/>
        <v>135289.74630160071</v>
      </c>
      <c r="N36" s="21">
        <f t="shared" si="43"/>
        <v>97.004272518298379</v>
      </c>
      <c r="O36" s="30">
        <v>4629300</v>
      </c>
      <c r="P36" s="31">
        <v>4978330.8650000002</v>
      </c>
      <c r="Q36" s="31">
        <f t="shared" si="44"/>
        <v>-349030.86500000022</v>
      </c>
      <c r="R36" s="21">
        <f t="shared" si="45"/>
        <v>107.53960350376947</v>
      </c>
      <c r="S36" s="30">
        <v>5451506.9986818004</v>
      </c>
      <c r="T36" s="31">
        <v>5553241.6720000003</v>
      </c>
      <c r="U36" s="31">
        <f t="shared" si="46"/>
        <v>-101734.67331819981</v>
      </c>
      <c r="V36" s="21">
        <f t="shared" si="47"/>
        <v>101.86617523086367</v>
      </c>
      <c r="W36" s="30">
        <v>6127400</v>
      </c>
      <c r="X36" s="31">
        <v>6234311.4489999991</v>
      </c>
      <c r="Y36" s="31">
        <f t="shared" si="48"/>
        <v>-106911.44899999909</v>
      </c>
      <c r="Z36" s="21">
        <f t="shared" si="49"/>
        <v>101.7448093644939</v>
      </c>
      <c r="AA36" s="30">
        <v>6829216.1442879997</v>
      </c>
      <c r="AB36" s="31">
        <v>6734682.5460000001</v>
      </c>
      <c r="AC36" s="31">
        <f t="shared" si="50"/>
        <v>94533.59828799963</v>
      </c>
      <c r="AD36" s="21">
        <f t="shared" si="51"/>
        <v>98.615747454895413</v>
      </c>
      <c r="AE36" s="30">
        <v>7017700</v>
      </c>
      <c r="AF36" s="31">
        <v>7315350.6140000001</v>
      </c>
      <c r="AG36" s="31">
        <f t="shared" si="52"/>
        <v>-297650.61400000006</v>
      </c>
      <c r="AH36" s="21">
        <f t="shared" si="53"/>
        <v>104.24142687775198</v>
      </c>
      <c r="AI36" s="22">
        <v>7162000</v>
      </c>
      <c r="AJ36" s="20">
        <v>7929142.676</v>
      </c>
      <c r="AK36" s="20">
        <f t="shared" si="54"/>
        <v>-767142.67599999998</v>
      </c>
      <c r="AL36" s="21">
        <f t="shared" si="55"/>
        <v>110.71129120357442</v>
      </c>
      <c r="AM36" s="22">
        <v>7956000</v>
      </c>
      <c r="AN36" s="20">
        <v>8355690.2309999997</v>
      </c>
      <c r="AO36" s="20">
        <f t="shared" si="56"/>
        <v>-399690.23099999968</v>
      </c>
      <c r="AP36" s="21">
        <f t="shared" si="57"/>
        <v>105.02375855957766</v>
      </c>
      <c r="AQ36" s="30">
        <v>8327100</v>
      </c>
      <c r="AR36" s="31">
        <v>8708087.7320000008</v>
      </c>
      <c r="AS36" s="31">
        <f t="shared" si="58"/>
        <v>-380987.73200000077</v>
      </c>
      <c r="AT36" s="20">
        <f t="shared" si="59"/>
        <v>104.57527508976716</v>
      </c>
      <c r="AU36" s="30">
        <v>8871031.6082849987</v>
      </c>
      <c r="AV36" s="31">
        <v>8720302.8129999992</v>
      </c>
      <c r="AW36" s="31">
        <f t="shared" si="60"/>
        <v>150728.79528499953</v>
      </c>
      <c r="AX36" s="21">
        <f t="shared" si="61"/>
        <v>98.300887631329957</v>
      </c>
      <c r="AY36" s="30">
        <v>8569868.2733999994</v>
      </c>
      <c r="AZ36" s="31">
        <v>8895443.4059999995</v>
      </c>
      <c r="BA36" s="31">
        <f t="shared" si="62"/>
        <v>-325575.13260000013</v>
      </c>
      <c r="BB36" s="21">
        <f t="shared" si="63"/>
        <v>103.79906810948954</v>
      </c>
      <c r="BC36" s="60">
        <v>9099199.9702248499</v>
      </c>
      <c r="BD36" s="3">
        <f t="shared" si="64"/>
        <v>1</v>
      </c>
      <c r="BE36" s="3">
        <f t="shared" si="65"/>
        <v>1</v>
      </c>
    </row>
    <row r="37" spans="1:62" ht="15" customHeight="1">
      <c r="A37" s="49">
        <v>12120500</v>
      </c>
      <c r="B37" s="50" t="s">
        <v>35</v>
      </c>
      <c r="C37" s="30">
        <v>11721700</v>
      </c>
      <c r="D37" s="31">
        <v>18246422.134</v>
      </c>
      <c r="E37" s="31">
        <f t="shared" si="38"/>
        <v>-6524722.1339999996</v>
      </c>
      <c r="F37" s="21">
        <f t="shared" si="39"/>
        <v>155.66361648907582</v>
      </c>
      <c r="G37" s="30">
        <v>15367700</v>
      </c>
      <c r="H37" s="31">
        <v>20158690.002</v>
      </c>
      <c r="I37" s="31">
        <f t="shared" si="40"/>
        <v>-4790990.0020000003</v>
      </c>
      <c r="J37" s="21">
        <f t="shared" si="41"/>
        <v>131.1757127091237</v>
      </c>
      <c r="K37" s="30">
        <v>24483455.489975087</v>
      </c>
      <c r="L37" s="31">
        <v>21509189.811999999</v>
      </c>
      <c r="M37" s="31">
        <f t="shared" si="42"/>
        <v>2974265.6779750884</v>
      </c>
      <c r="N37" s="21">
        <f t="shared" si="43"/>
        <v>87.851936671304742</v>
      </c>
      <c r="O37" s="30">
        <v>23911800</v>
      </c>
      <c r="P37" s="31">
        <v>22157965.344000001</v>
      </c>
      <c r="Q37" s="31">
        <f t="shared" si="44"/>
        <v>1753834.6559999995</v>
      </c>
      <c r="R37" s="21">
        <f t="shared" si="45"/>
        <v>92.665400948485683</v>
      </c>
      <c r="S37" s="30">
        <v>25383721.909656607</v>
      </c>
      <c r="T37" s="31">
        <v>22903318.649</v>
      </c>
      <c r="U37" s="31">
        <f t="shared" si="46"/>
        <v>2480403.2606566064</v>
      </c>
      <c r="V37" s="21">
        <f t="shared" si="47"/>
        <v>90.228370490802618</v>
      </c>
      <c r="W37" s="30">
        <v>27277000</v>
      </c>
      <c r="X37" s="31">
        <v>23353795.226999998</v>
      </c>
      <c r="Y37" s="31">
        <f t="shared" si="48"/>
        <v>3923204.7730000019</v>
      </c>
      <c r="Z37" s="21">
        <f t="shared" si="49"/>
        <v>85.617169142500998</v>
      </c>
      <c r="AA37" s="30">
        <v>25820963.085977145</v>
      </c>
      <c r="AB37" s="31">
        <v>22200431.818999998</v>
      </c>
      <c r="AC37" s="31">
        <f t="shared" si="50"/>
        <v>3620531.2669771463</v>
      </c>
      <c r="AD37" s="21">
        <f t="shared" si="51"/>
        <v>85.978326002319477</v>
      </c>
      <c r="AE37" s="30">
        <v>25367400</v>
      </c>
      <c r="AF37" s="31">
        <v>21930535.932999998</v>
      </c>
      <c r="AG37" s="31">
        <f t="shared" si="52"/>
        <v>3436864.0670000017</v>
      </c>
      <c r="AH37" s="21">
        <f t="shared" si="53"/>
        <v>86.451650279492583</v>
      </c>
      <c r="AI37" s="22">
        <v>25120757.217560001</v>
      </c>
      <c r="AJ37" s="20">
        <v>22149377.657000005</v>
      </c>
      <c r="AK37" s="20">
        <f t="shared" si="54"/>
        <v>2971379.5605599955</v>
      </c>
      <c r="AL37" s="21">
        <f t="shared" si="55"/>
        <v>88.171616266077635</v>
      </c>
      <c r="AM37" s="22">
        <v>23868100</v>
      </c>
      <c r="AN37" s="20">
        <v>21537550.228</v>
      </c>
      <c r="AO37" s="20">
        <f t="shared" si="56"/>
        <v>2330549.7719999999</v>
      </c>
      <c r="AP37" s="21">
        <f t="shared" si="57"/>
        <v>90.235713056338795</v>
      </c>
      <c r="AQ37" s="30">
        <v>23261000</v>
      </c>
      <c r="AR37" s="31">
        <v>21418198.638999999</v>
      </c>
      <c r="AS37" s="31">
        <f t="shared" si="58"/>
        <v>1842801.3610000014</v>
      </c>
      <c r="AT37" s="20">
        <f t="shared" si="59"/>
        <v>92.077720815958031</v>
      </c>
      <c r="AU37" s="30">
        <v>21771448.439743999</v>
      </c>
      <c r="AV37" s="31">
        <v>20559456.309999999</v>
      </c>
      <c r="AW37" s="31">
        <f t="shared" si="60"/>
        <v>1211992.1297440007</v>
      </c>
      <c r="AX37" s="21">
        <f t="shared" si="61"/>
        <v>94.433112095879224</v>
      </c>
      <c r="AY37" s="30">
        <v>23255766.274999999</v>
      </c>
      <c r="AZ37" s="31">
        <v>20407729.010000002</v>
      </c>
      <c r="BA37" s="31">
        <f t="shared" si="62"/>
        <v>2848037.2649999969</v>
      </c>
      <c r="BB37" s="21">
        <f t="shared" si="63"/>
        <v>87.753414652856904</v>
      </c>
      <c r="BC37" s="60">
        <v>21579205.342975996</v>
      </c>
      <c r="BD37" s="3">
        <f t="shared" si="64"/>
        <v>1</v>
      </c>
      <c r="BE37" s="3">
        <f t="shared" si="65"/>
        <v>1</v>
      </c>
    </row>
    <row r="38" spans="1:62" ht="15" customHeight="1">
      <c r="A38" s="49">
        <v>12120600</v>
      </c>
      <c r="B38" s="50" t="s">
        <v>36</v>
      </c>
      <c r="C38" s="30">
        <v>17675800</v>
      </c>
      <c r="D38" s="31">
        <v>10349353.263999999</v>
      </c>
      <c r="E38" s="31">
        <f t="shared" si="38"/>
        <v>7326446.7360000014</v>
      </c>
      <c r="F38" s="21">
        <f t="shared" si="39"/>
        <v>58.550975141153437</v>
      </c>
      <c r="G38" s="30">
        <v>21870700</v>
      </c>
      <c r="H38" s="31">
        <v>11335711.890999999</v>
      </c>
      <c r="I38" s="31">
        <f t="shared" si="40"/>
        <v>10534988.109000001</v>
      </c>
      <c r="J38" s="21">
        <f t="shared" si="41"/>
        <v>51.830585628260636</v>
      </c>
      <c r="K38" s="30">
        <v>14048377.593134152</v>
      </c>
      <c r="L38" s="31">
        <v>12195887.835999999</v>
      </c>
      <c r="M38" s="31">
        <f t="shared" si="42"/>
        <v>1852489.7571341526</v>
      </c>
      <c r="N38" s="21">
        <f t="shared" si="43"/>
        <v>86.813496826569363</v>
      </c>
      <c r="O38" s="30">
        <v>13439900</v>
      </c>
      <c r="P38" s="31">
        <v>13991806.129999999</v>
      </c>
      <c r="Q38" s="31">
        <f t="shared" si="44"/>
        <v>-551906.12999999896</v>
      </c>
      <c r="R38" s="21">
        <f t="shared" si="45"/>
        <v>104.10647497377212</v>
      </c>
      <c r="S38" s="30">
        <v>15132367.635528</v>
      </c>
      <c r="T38" s="31">
        <v>15320643.836999999</v>
      </c>
      <c r="U38" s="31">
        <f t="shared" si="46"/>
        <v>-188276.20147199929</v>
      </c>
      <c r="V38" s="21">
        <f t="shared" si="47"/>
        <v>101.24419526413013</v>
      </c>
      <c r="W38" s="30">
        <v>17220400</v>
      </c>
      <c r="X38" s="31">
        <v>16046097.182999998</v>
      </c>
      <c r="Y38" s="31">
        <f t="shared" si="48"/>
        <v>1174302.8170000017</v>
      </c>
      <c r="Z38" s="21">
        <f t="shared" si="49"/>
        <v>93.180745993124418</v>
      </c>
      <c r="AA38" s="30">
        <v>18403147.116934285</v>
      </c>
      <c r="AB38" s="31">
        <v>16116911.914000001</v>
      </c>
      <c r="AC38" s="31">
        <f t="shared" si="50"/>
        <v>2286235.2029342838</v>
      </c>
      <c r="AD38" s="21">
        <f t="shared" si="51"/>
        <v>87.576933508125208</v>
      </c>
      <c r="AE38" s="30">
        <v>17417700</v>
      </c>
      <c r="AF38" s="31">
        <v>16356971.708000001</v>
      </c>
      <c r="AG38" s="31">
        <f t="shared" si="52"/>
        <v>1060728.2919999994</v>
      </c>
      <c r="AH38" s="21">
        <f t="shared" si="53"/>
        <v>93.910055334516045</v>
      </c>
      <c r="AI38" s="22">
        <v>18274206.841460001</v>
      </c>
      <c r="AJ38" s="20">
        <v>16176885.802999999</v>
      </c>
      <c r="AK38" s="20">
        <f t="shared" si="54"/>
        <v>2097321.0384600013</v>
      </c>
      <c r="AL38" s="21">
        <f t="shared" si="55"/>
        <v>88.52305297485384</v>
      </c>
      <c r="AM38" s="22">
        <v>17799900</v>
      </c>
      <c r="AN38" s="20">
        <v>16305511.132999999</v>
      </c>
      <c r="AO38" s="20">
        <f t="shared" si="56"/>
        <v>1494388.8670000006</v>
      </c>
      <c r="AP38" s="21">
        <f t="shared" si="57"/>
        <v>91.604509761290785</v>
      </c>
      <c r="AQ38" s="30">
        <v>16988800</v>
      </c>
      <c r="AR38" s="31">
        <v>16785733.949999999</v>
      </c>
      <c r="AS38" s="31">
        <f t="shared" si="58"/>
        <v>203066.05000000075</v>
      </c>
      <c r="AT38" s="20">
        <f t="shared" si="59"/>
        <v>98.80470633593896</v>
      </c>
      <c r="AU38" s="30">
        <v>17263672.775607999</v>
      </c>
      <c r="AV38" s="31">
        <v>17417594.607999999</v>
      </c>
      <c r="AW38" s="31">
        <f t="shared" si="60"/>
        <v>-153921.83239199966</v>
      </c>
      <c r="AX38" s="21">
        <f t="shared" si="61"/>
        <v>100.8915937784078</v>
      </c>
      <c r="AY38" s="30">
        <v>17779254.886399999</v>
      </c>
      <c r="AZ38" s="31">
        <v>18899018.513</v>
      </c>
      <c r="BA38" s="31">
        <f t="shared" si="62"/>
        <v>-1119763.626600001</v>
      </c>
      <c r="BB38" s="21">
        <f t="shared" si="63"/>
        <v>106.2981471032093</v>
      </c>
      <c r="BC38" s="60">
        <v>18299360.335029997</v>
      </c>
      <c r="BD38" s="3">
        <f t="shared" si="64"/>
        <v>1</v>
      </c>
      <c r="BE38" s="3">
        <f t="shared" si="65"/>
        <v>1</v>
      </c>
    </row>
    <row r="39" spans="1:62" ht="15" customHeight="1">
      <c r="A39" s="49">
        <v>12120700</v>
      </c>
      <c r="B39" s="50" t="s">
        <v>37</v>
      </c>
      <c r="C39" s="30">
        <v>160235200</v>
      </c>
      <c r="D39" s="31">
        <v>154838465.877</v>
      </c>
      <c r="E39" s="31">
        <f t="shared" si="38"/>
        <v>5396734.1229999959</v>
      </c>
      <c r="F39" s="21">
        <f t="shared" si="39"/>
        <v>96.631992144672324</v>
      </c>
      <c r="G39" s="30">
        <v>178794700</v>
      </c>
      <c r="H39" s="31">
        <v>173521773.70099998</v>
      </c>
      <c r="I39" s="31">
        <f t="shared" si="40"/>
        <v>5272926.2990000248</v>
      </c>
      <c r="J39" s="21">
        <f t="shared" si="41"/>
        <v>97.050848655469082</v>
      </c>
      <c r="K39" s="30">
        <v>195024915.83703521</v>
      </c>
      <c r="L39" s="31">
        <v>193198502.77700001</v>
      </c>
      <c r="M39" s="31">
        <f t="shared" si="42"/>
        <v>1826413.0600351989</v>
      </c>
      <c r="N39" s="21">
        <f t="shared" si="43"/>
        <v>99.063497578144649</v>
      </c>
      <c r="O39" s="30">
        <v>216391500</v>
      </c>
      <c r="P39" s="31">
        <v>208096841.57157007</v>
      </c>
      <c r="Q39" s="31">
        <f t="shared" si="44"/>
        <v>8294658.4284299314</v>
      </c>
      <c r="R39" s="21">
        <f t="shared" si="45"/>
        <v>96.166827981491906</v>
      </c>
      <c r="S39" s="30">
        <v>231163940.49007142</v>
      </c>
      <c r="T39" s="31">
        <v>227099932.50700003</v>
      </c>
      <c r="U39" s="31">
        <f t="shared" si="46"/>
        <v>4064007.9830713868</v>
      </c>
      <c r="V39" s="21">
        <f t="shared" si="47"/>
        <v>98.241936880615711</v>
      </c>
      <c r="W39" s="30">
        <v>258707100</v>
      </c>
      <c r="X39" s="31">
        <v>252988527.97499999</v>
      </c>
      <c r="Y39" s="31">
        <f t="shared" si="48"/>
        <v>5718572.025000006</v>
      </c>
      <c r="Z39" s="21">
        <f t="shared" si="49"/>
        <v>97.789557370091501</v>
      </c>
      <c r="AA39" s="30">
        <v>267811762.65174401</v>
      </c>
      <c r="AB39" s="31">
        <v>275493977.29299998</v>
      </c>
      <c r="AC39" s="31">
        <f t="shared" si="50"/>
        <v>-7682214.6412559748</v>
      </c>
      <c r="AD39" s="21">
        <f t="shared" si="51"/>
        <v>102.86851278121259</v>
      </c>
      <c r="AE39" s="30">
        <v>282754700</v>
      </c>
      <c r="AF39" s="31">
        <v>297902391.93562007</v>
      </c>
      <c r="AG39" s="31">
        <f t="shared" si="52"/>
        <v>-15147691.93562007</v>
      </c>
      <c r="AH39" s="21">
        <f t="shared" si="53"/>
        <v>105.35718484453842</v>
      </c>
      <c r="AI39" s="22">
        <v>312057607.52995002</v>
      </c>
      <c r="AJ39" s="20">
        <v>314853568.53899997</v>
      </c>
      <c r="AK39" s="20">
        <f t="shared" si="54"/>
        <v>-2795961.009049952</v>
      </c>
      <c r="AL39" s="21">
        <f t="shared" si="55"/>
        <v>100.89597591649215</v>
      </c>
      <c r="AM39" s="22">
        <v>330792700</v>
      </c>
      <c r="AN39" s="20">
        <v>330635281.48699999</v>
      </c>
      <c r="AO39" s="20">
        <f t="shared" si="56"/>
        <v>157418.51300001144</v>
      </c>
      <c r="AP39" s="21">
        <f t="shared" si="57"/>
        <v>99.952411733088425</v>
      </c>
      <c r="AQ39" s="30">
        <v>354179000</v>
      </c>
      <c r="AR39" s="31">
        <v>329046434.85099995</v>
      </c>
      <c r="AS39" s="31">
        <f t="shared" si="58"/>
        <v>25132565.149000049</v>
      </c>
      <c r="AT39" s="20">
        <f t="shared" si="59"/>
        <v>92.903993418864459</v>
      </c>
      <c r="AU39" s="30">
        <v>348188971.69291997</v>
      </c>
      <c r="AV39" s="31">
        <v>369380561.93499994</v>
      </c>
      <c r="AW39" s="31">
        <f t="shared" si="60"/>
        <v>-21191590.242079973</v>
      </c>
      <c r="AX39" s="21">
        <f t="shared" si="61"/>
        <v>106.08623246711259</v>
      </c>
      <c r="AY39" s="30">
        <v>371744153.32599998</v>
      </c>
      <c r="AZ39" s="31">
        <v>424013542.991</v>
      </c>
      <c r="BA39" s="31">
        <f t="shared" si="62"/>
        <v>-52269389.665000021</v>
      </c>
      <c r="BB39" s="21">
        <f t="shared" si="63"/>
        <v>114.0605815040654</v>
      </c>
      <c r="BC39" s="60">
        <v>401445010.99432957</v>
      </c>
      <c r="BD39" s="3">
        <f t="shared" si="64"/>
        <v>1</v>
      </c>
      <c r="BE39" s="3">
        <f t="shared" si="65"/>
        <v>1</v>
      </c>
    </row>
    <row r="40" spans="1:62" ht="15" customHeight="1">
      <c r="A40" s="49">
        <v>12120800</v>
      </c>
      <c r="B40" s="50" t="s">
        <v>38</v>
      </c>
      <c r="C40" s="30">
        <v>192483.97179900002</v>
      </c>
      <c r="D40" s="31">
        <v>221241.89600000001</v>
      </c>
      <c r="E40" s="31">
        <f t="shared" si="38"/>
        <v>-28757.924200999987</v>
      </c>
      <c r="F40" s="21">
        <f t="shared" si="39"/>
        <v>114.94042539346094</v>
      </c>
      <c r="G40" s="30">
        <v>256318.70042407516</v>
      </c>
      <c r="H40" s="31">
        <v>302579.402</v>
      </c>
      <c r="I40" s="31">
        <f t="shared" si="40"/>
        <v>-46260.701575924846</v>
      </c>
      <c r="J40" s="21">
        <f t="shared" si="41"/>
        <v>118.04811802626467</v>
      </c>
      <c r="K40" s="30">
        <v>321092.52075228991</v>
      </c>
      <c r="L40" s="31">
        <v>339544.28499999997</v>
      </c>
      <c r="M40" s="31">
        <f t="shared" si="42"/>
        <v>-18451.76424771006</v>
      </c>
      <c r="N40" s="21">
        <f t="shared" si="43"/>
        <v>105.7465568504926</v>
      </c>
      <c r="O40" s="30">
        <v>395484.86947235005</v>
      </c>
      <c r="P40" s="31">
        <v>525616.09100000001</v>
      </c>
      <c r="Q40" s="31">
        <f t="shared" si="44"/>
        <v>-130131.22152764996</v>
      </c>
      <c r="R40" s="21">
        <f t="shared" si="45"/>
        <v>132.90422253100834</v>
      </c>
      <c r="S40" s="30">
        <v>451844.60211000009</v>
      </c>
      <c r="T40" s="31">
        <v>634844.86399999994</v>
      </c>
      <c r="U40" s="31">
        <f t="shared" si="46"/>
        <v>-183000.26188999985</v>
      </c>
      <c r="V40" s="21">
        <f t="shared" si="47"/>
        <v>140.50070777329969</v>
      </c>
      <c r="W40" s="30">
        <v>710913.26686309988</v>
      </c>
      <c r="X40" s="31">
        <v>686564.223</v>
      </c>
      <c r="Y40" s="31">
        <f t="shared" si="48"/>
        <v>24349.043863099883</v>
      </c>
      <c r="Z40" s="21">
        <f t="shared" si="49"/>
        <v>96.574962798128681</v>
      </c>
      <c r="AA40" s="30">
        <v>826002.3294171429</v>
      </c>
      <c r="AB40" s="31">
        <v>715733.77500000002</v>
      </c>
      <c r="AC40" s="31">
        <f t="shared" si="50"/>
        <v>110268.55441714288</v>
      </c>
      <c r="AD40" s="21">
        <f t="shared" si="51"/>
        <v>86.650333723035345</v>
      </c>
      <c r="AE40" s="30">
        <v>758344.22843346279</v>
      </c>
      <c r="AF40" s="31">
        <v>717387.64100000006</v>
      </c>
      <c r="AG40" s="31">
        <f t="shared" si="52"/>
        <v>40956.58743346273</v>
      </c>
      <c r="AH40" s="21">
        <f t="shared" si="53"/>
        <v>94.599208921512044</v>
      </c>
      <c r="AI40" s="22">
        <v>775919.39011000004</v>
      </c>
      <c r="AJ40" s="20">
        <v>718000.73900000006</v>
      </c>
      <c r="AK40" s="20">
        <f t="shared" si="54"/>
        <v>57918.651109999977</v>
      </c>
      <c r="AL40" s="21">
        <f t="shared" si="55"/>
        <v>92.535480895536196</v>
      </c>
      <c r="AM40" s="22">
        <v>781812.58412839996</v>
      </c>
      <c r="AN40" s="20">
        <v>749892.40800000005</v>
      </c>
      <c r="AO40" s="20">
        <f t="shared" si="56"/>
        <v>31920.176128399908</v>
      </c>
      <c r="AP40" s="21">
        <f t="shared" si="57"/>
        <v>95.91715754179296</v>
      </c>
      <c r="AQ40" s="30">
        <v>740461.25973754993</v>
      </c>
      <c r="AR40" s="31">
        <v>794895.91300000006</v>
      </c>
      <c r="AS40" s="31">
        <f t="shared" si="58"/>
        <v>-54434.653262450127</v>
      </c>
      <c r="AT40" s="20">
        <f t="shared" si="59"/>
        <v>107.35145188848152</v>
      </c>
      <c r="AU40" s="30">
        <v>793158.63426799979</v>
      </c>
      <c r="AV40" s="31">
        <v>836445.77499999991</v>
      </c>
      <c r="AW40" s="31">
        <f t="shared" si="60"/>
        <v>-43287.140732000116</v>
      </c>
      <c r="AX40" s="21">
        <f t="shared" si="61"/>
        <v>105.457564081358</v>
      </c>
      <c r="AY40" s="30">
        <v>777928.59948026994</v>
      </c>
      <c r="AZ40" s="31">
        <v>912964.26399999997</v>
      </c>
      <c r="BA40" s="31">
        <f t="shared" si="62"/>
        <v>-135035.66451973002</v>
      </c>
      <c r="BB40" s="21">
        <f t="shared" si="63"/>
        <v>117.35836227257188</v>
      </c>
      <c r="BC40" s="60">
        <v>868531.834929</v>
      </c>
      <c r="BD40" s="3">
        <f t="shared" si="64"/>
        <v>1</v>
      </c>
      <c r="BE40" s="3">
        <f t="shared" si="65"/>
        <v>1</v>
      </c>
    </row>
    <row r="41" spans="1:62" ht="15" customHeight="1">
      <c r="A41" s="49">
        <v>12120900</v>
      </c>
      <c r="B41" s="50" t="s">
        <v>39</v>
      </c>
      <c r="C41" s="30">
        <v>18910100</v>
      </c>
      <c r="D41" s="31">
        <v>18185891.147719998</v>
      </c>
      <c r="E41" s="31">
        <f t="shared" si="38"/>
        <v>724208.85228000209</v>
      </c>
      <c r="F41" s="21">
        <f t="shared" si="39"/>
        <v>96.170253714787322</v>
      </c>
      <c r="G41" s="30">
        <v>18799500</v>
      </c>
      <c r="H41" s="31">
        <v>22444355.710500002</v>
      </c>
      <c r="I41" s="31">
        <f t="shared" si="40"/>
        <v>-3644855.7105000019</v>
      </c>
      <c r="J41" s="21">
        <f t="shared" si="41"/>
        <v>119.38804601452166</v>
      </c>
      <c r="K41" s="30">
        <v>24586962.949838627</v>
      </c>
      <c r="L41" s="31">
        <v>25717910.145120002</v>
      </c>
      <c r="M41" s="31">
        <f t="shared" si="42"/>
        <v>-1130947.1952813752</v>
      </c>
      <c r="N41" s="21">
        <f t="shared" si="43"/>
        <v>104.59978403021427</v>
      </c>
      <c r="O41" s="30">
        <v>28722874.522720277</v>
      </c>
      <c r="P41" s="31">
        <v>29713829.05387</v>
      </c>
      <c r="Q41" s="31">
        <f t="shared" si="44"/>
        <v>-990954.53114972264</v>
      </c>
      <c r="R41" s="21">
        <f t="shared" si="45"/>
        <v>103.45005347694523</v>
      </c>
      <c r="S41" s="30">
        <v>34772702.197544172</v>
      </c>
      <c r="T41" s="31">
        <v>35233038.797409996</v>
      </c>
      <c r="U41" s="31">
        <f t="shared" si="46"/>
        <v>-460336.59986582398</v>
      </c>
      <c r="V41" s="21">
        <f t="shared" si="47"/>
        <v>101.32384477125373</v>
      </c>
      <c r="W41" s="30">
        <v>47123100</v>
      </c>
      <c r="X41" s="31">
        <v>38625117.227500007</v>
      </c>
      <c r="Y41" s="31">
        <f t="shared" si="48"/>
        <v>8497982.7724999934</v>
      </c>
      <c r="Z41" s="21">
        <f t="shared" si="49"/>
        <v>81.966418226941798</v>
      </c>
      <c r="AA41" s="30">
        <v>43762786.370528571</v>
      </c>
      <c r="AB41" s="31">
        <v>40536638.391000003</v>
      </c>
      <c r="AC41" s="31">
        <f t="shared" si="50"/>
        <v>3226147.9795285687</v>
      </c>
      <c r="AD41" s="21">
        <f t="shared" si="51"/>
        <v>92.628101985523543</v>
      </c>
      <c r="AE41" s="30">
        <v>50421117.247348286</v>
      </c>
      <c r="AF41" s="31">
        <v>43105537.262000002</v>
      </c>
      <c r="AG41" s="31">
        <f t="shared" si="52"/>
        <v>7315579.9853482842</v>
      </c>
      <c r="AH41" s="21">
        <f t="shared" si="53"/>
        <v>85.491039499460868</v>
      </c>
      <c r="AI41" s="22">
        <v>44893502.796379998</v>
      </c>
      <c r="AJ41" s="20">
        <v>51555412.630500004</v>
      </c>
      <c r="AK41" s="20">
        <f t="shared" si="54"/>
        <v>-6661909.8341200054</v>
      </c>
      <c r="AL41" s="21">
        <f t="shared" si="55"/>
        <v>114.83936297939574</v>
      </c>
      <c r="AM41" s="22">
        <v>47098492.685370751</v>
      </c>
      <c r="AN41" s="20">
        <v>56545946.024499997</v>
      </c>
      <c r="AO41" s="20">
        <f t="shared" si="56"/>
        <v>-9447453.3391292468</v>
      </c>
      <c r="AP41" s="21">
        <f t="shared" si="57"/>
        <v>120.05892927877863</v>
      </c>
      <c r="AQ41" s="30">
        <v>53084981.097660884</v>
      </c>
      <c r="AR41" s="31">
        <v>45908230.532999992</v>
      </c>
      <c r="AS41" s="31">
        <f t="shared" si="58"/>
        <v>7176750.5646608919</v>
      </c>
      <c r="AT41" s="20">
        <f t="shared" si="59"/>
        <v>86.480638372164506</v>
      </c>
      <c r="AU41" s="30">
        <v>47381073.705224</v>
      </c>
      <c r="AV41" s="31">
        <v>62506209.421999998</v>
      </c>
      <c r="AW41" s="31">
        <f t="shared" si="60"/>
        <v>-15125135.716775998</v>
      </c>
      <c r="AX41" s="21">
        <f t="shared" si="61"/>
        <v>131.9223152494925</v>
      </c>
      <c r="AY41" s="30">
        <v>59736529.2291978</v>
      </c>
      <c r="AZ41" s="31">
        <v>61123536.266000003</v>
      </c>
      <c r="BA41" s="31">
        <f t="shared" si="62"/>
        <v>-1387007.0368022025</v>
      </c>
      <c r="BB41" s="21">
        <f t="shared" si="63"/>
        <v>102.32187416091838</v>
      </c>
      <c r="BC41" s="60">
        <v>65990930.597276494</v>
      </c>
      <c r="BD41" s="3">
        <f t="shared" si="64"/>
        <v>1</v>
      </c>
      <c r="BE41" s="3">
        <f t="shared" si="65"/>
        <v>1</v>
      </c>
    </row>
    <row r="42" spans="1:62" ht="15" customHeight="1">
      <c r="A42" s="35">
        <v>12121000</v>
      </c>
      <c r="B42" s="50" t="s">
        <v>40</v>
      </c>
      <c r="C42" s="30">
        <v>2084100</v>
      </c>
      <c r="D42" s="31">
        <v>3463250.0600000005</v>
      </c>
      <c r="E42" s="31">
        <f t="shared" si="38"/>
        <v>-1379150.0600000005</v>
      </c>
      <c r="F42" s="21">
        <f t="shared" si="39"/>
        <v>166.17485053500315</v>
      </c>
      <c r="G42" s="30">
        <v>2933700</v>
      </c>
      <c r="H42" s="31">
        <v>4130092.1639999999</v>
      </c>
      <c r="I42" s="31">
        <f t="shared" si="40"/>
        <v>-1196392.1639999999</v>
      </c>
      <c r="J42" s="21">
        <f t="shared" si="41"/>
        <v>140.7809988751406</v>
      </c>
      <c r="K42" s="30">
        <v>4554175.3031782005</v>
      </c>
      <c r="L42" s="31">
        <v>4002288.65</v>
      </c>
      <c r="M42" s="31">
        <f t="shared" si="42"/>
        <v>551886.65317820059</v>
      </c>
      <c r="N42" s="21">
        <f t="shared" si="43"/>
        <v>87.881743313810119</v>
      </c>
      <c r="O42" s="30">
        <v>3815700</v>
      </c>
      <c r="P42" s="31">
        <v>4349739.4709999999</v>
      </c>
      <c r="Q42" s="31">
        <f t="shared" si="44"/>
        <v>-534039.4709999999</v>
      </c>
      <c r="R42" s="21">
        <f t="shared" si="45"/>
        <v>113.99584534947715</v>
      </c>
      <c r="S42" s="30">
        <v>4959150.2338537034</v>
      </c>
      <c r="T42" s="31">
        <v>5018838.585</v>
      </c>
      <c r="U42" s="31">
        <f t="shared" si="46"/>
        <v>-59688.351146296598</v>
      </c>
      <c r="V42" s="21">
        <f t="shared" si="47"/>
        <v>101.20360038175156</v>
      </c>
      <c r="W42" s="30">
        <v>4453700</v>
      </c>
      <c r="X42" s="31">
        <v>5419918.1039999994</v>
      </c>
      <c r="Y42" s="31">
        <f t="shared" si="48"/>
        <v>-966218.10399999935</v>
      </c>
      <c r="Z42" s="21">
        <f t="shared" si="49"/>
        <v>121.69472806879671</v>
      </c>
      <c r="AA42" s="30">
        <v>5750376.7962342855</v>
      </c>
      <c r="AB42" s="31">
        <v>5471819.477</v>
      </c>
      <c r="AC42" s="31">
        <f t="shared" si="50"/>
        <v>278557.3192342855</v>
      </c>
      <c r="AD42" s="21">
        <f t="shared" si="51"/>
        <v>95.155842319468476</v>
      </c>
      <c r="AE42" s="30">
        <v>6178400</v>
      </c>
      <c r="AF42" s="31">
        <v>5644823.2770000007</v>
      </c>
      <c r="AG42" s="31">
        <f t="shared" si="52"/>
        <v>533576.7229999993</v>
      </c>
      <c r="AH42" s="21">
        <f t="shared" si="53"/>
        <v>91.363836543441678</v>
      </c>
      <c r="AI42" s="22">
        <v>5664000</v>
      </c>
      <c r="AJ42" s="20">
        <v>6843273.6529999999</v>
      </c>
      <c r="AK42" s="20">
        <f t="shared" si="54"/>
        <v>-1179273.6529999999</v>
      </c>
      <c r="AL42" s="21">
        <f t="shared" si="55"/>
        <v>120.82050941031073</v>
      </c>
      <c r="AM42" s="22">
        <v>6972030</v>
      </c>
      <c r="AN42" s="20">
        <v>6710906.8260000013</v>
      </c>
      <c r="AO42" s="20">
        <f t="shared" si="56"/>
        <v>261123.17399999872</v>
      </c>
      <c r="AP42" s="21">
        <f t="shared" si="57"/>
        <v>96.254703809364003</v>
      </c>
      <c r="AQ42" s="30">
        <v>4257045.2744152201</v>
      </c>
      <c r="AR42" s="31">
        <v>5168412.5069999993</v>
      </c>
      <c r="AS42" s="31">
        <f t="shared" si="58"/>
        <v>-911367.23258477915</v>
      </c>
      <c r="AT42" s="20">
        <f t="shared" si="59"/>
        <v>121.40844585473599</v>
      </c>
      <c r="AU42" s="30">
        <v>6279890</v>
      </c>
      <c r="AV42" s="31">
        <v>7564296.8959999997</v>
      </c>
      <c r="AW42" s="31">
        <f t="shared" si="60"/>
        <v>-1284406.8959999997</v>
      </c>
      <c r="AX42" s="21">
        <f t="shared" si="61"/>
        <v>120.45269735616388</v>
      </c>
      <c r="AY42" s="30">
        <v>6279890</v>
      </c>
      <c r="AZ42" s="31">
        <v>7387026.216</v>
      </c>
      <c r="BA42" s="31">
        <f t="shared" si="62"/>
        <v>-1107136.216</v>
      </c>
      <c r="BB42" s="21">
        <f t="shared" si="63"/>
        <v>117.6298663830099</v>
      </c>
      <c r="BC42" s="60">
        <v>6468286.7000000002</v>
      </c>
      <c r="BD42" s="3">
        <f t="shared" si="64"/>
        <v>1</v>
      </c>
      <c r="BE42" s="3">
        <f t="shared" si="65"/>
        <v>1</v>
      </c>
    </row>
    <row r="43" spans="1:62" ht="15" customHeight="1">
      <c r="A43" s="35">
        <v>12121100</v>
      </c>
      <c r="B43" s="50" t="s">
        <v>41</v>
      </c>
      <c r="C43" s="30">
        <v>45378000</v>
      </c>
      <c r="D43" s="31">
        <v>49858948.997400001</v>
      </c>
      <c r="E43" s="31">
        <f t="shared" si="38"/>
        <v>-4480948.9974000007</v>
      </c>
      <c r="F43" s="21">
        <f t="shared" si="39"/>
        <v>109.87471681740051</v>
      </c>
      <c r="G43" s="30">
        <v>57937400</v>
      </c>
      <c r="H43" s="31">
        <v>54627583.074160002</v>
      </c>
      <c r="I43" s="31">
        <f t="shared" si="40"/>
        <v>3309816.9258399978</v>
      </c>
      <c r="J43" s="21">
        <f t="shared" si="41"/>
        <v>94.287253266732719</v>
      </c>
      <c r="K43" s="30">
        <v>65666849.127496198</v>
      </c>
      <c r="L43" s="31">
        <v>58767459.940849997</v>
      </c>
      <c r="M43" s="31">
        <f t="shared" si="42"/>
        <v>6899389.1866462007</v>
      </c>
      <c r="N43" s="21">
        <f t="shared" si="43"/>
        <v>89.493345153121922</v>
      </c>
      <c r="O43" s="30">
        <v>64979500</v>
      </c>
      <c r="P43" s="31">
        <v>63859409.964550003</v>
      </c>
      <c r="Q43" s="31">
        <f t="shared" si="44"/>
        <v>1120090.0354499966</v>
      </c>
      <c r="R43" s="21">
        <f t="shared" si="45"/>
        <v>98.276240913749717</v>
      </c>
      <c r="S43" s="30">
        <v>73597913.260537282</v>
      </c>
      <c r="T43" s="31">
        <v>68393931.371969998</v>
      </c>
      <c r="U43" s="31">
        <f t="shared" si="46"/>
        <v>5203981.8885672837</v>
      </c>
      <c r="V43" s="21">
        <f t="shared" si="47"/>
        <v>92.929171958795706</v>
      </c>
      <c r="W43" s="30">
        <v>81111900</v>
      </c>
      <c r="X43" s="31">
        <v>75401703.406499997</v>
      </c>
      <c r="Y43" s="31">
        <f t="shared" si="48"/>
        <v>5710196.5935000032</v>
      </c>
      <c r="Z43" s="21">
        <f t="shared" si="49"/>
        <v>92.960100067314414</v>
      </c>
      <c r="AA43" s="30">
        <v>78804501.108030185</v>
      </c>
      <c r="AB43" s="31">
        <v>77457940.849700019</v>
      </c>
      <c r="AC43" s="31">
        <f t="shared" si="50"/>
        <v>1346560.2583301663</v>
      </c>
      <c r="AD43" s="21">
        <f t="shared" si="51"/>
        <v>98.291264788943693</v>
      </c>
      <c r="AE43" s="30">
        <v>83082800</v>
      </c>
      <c r="AF43" s="31">
        <v>85176045.113389999</v>
      </c>
      <c r="AG43" s="31">
        <f t="shared" si="52"/>
        <v>-2093245.1133899987</v>
      </c>
      <c r="AH43" s="21">
        <f t="shared" si="53"/>
        <v>102.51946866666745</v>
      </c>
      <c r="AI43" s="22">
        <v>85985622.476259992</v>
      </c>
      <c r="AJ43" s="20">
        <v>109550709.57218</v>
      </c>
      <c r="AK43" s="20">
        <f t="shared" si="54"/>
        <v>-23565087.095920011</v>
      </c>
      <c r="AL43" s="21">
        <f t="shared" si="55"/>
        <v>127.40584578826089</v>
      </c>
      <c r="AM43" s="22">
        <v>91794404.0680269</v>
      </c>
      <c r="AN43" s="20">
        <v>114559454.95751999</v>
      </c>
      <c r="AO43" s="20">
        <f t="shared" si="56"/>
        <v>-22765050.889493093</v>
      </c>
      <c r="AP43" s="21">
        <f t="shared" si="57"/>
        <v>124.80004213832294</v>
      </c>
      <c r="AQ43" s="30">
        <v>117850400</v>
      </c>
      <c r="AR43" s="31">
        <v>121109864.93952999</v>
      </c>
      <c r="AS43" s="31">
        <f t="shared" si="58"/>
        <v>-3259464.9395299852</v>
      </c>
      <c r="AT43" s="20">
        <f t="shared" si="59"/>
        <v>102.76576485063265</v>
      </c>
      <c r="AU43" s="30">
        <v>120261065.09298499</v>
      </c>
      <c r="AV43" s="31">
        <v>124869638.59236999</v>
      </c>
      <c r="AW43" s="31">
        <f t="shared" si="60"/>
        <v>-4608573.4993849993</v>
      </c>
      <c r="AX43" s="21">
        <f t="shared" si="61"/>
        <v>103.83214093091699</v>
      </c>
      <c r="AY43" s="30">
        <v>121053102.47040001</v>
      </c>
      <c r="AZ43" s="31">
        <v>127682949.10856</v>
      </c>
      <c r="BA43" s="31">
        <f t="shared" si="62"/>
        <v>-6629846.6381599903</v>
      </c>
      <c r="BB43" s="21">
        <f t="shared" si="63"/>
        <v>105.47680852688688</v>
      </c>
      <c r="BC43" s="60">
        <v>130935181.28699434</v>
      </c>
      <c r="BD43" s="3">
        <f t="shared" si="64"/>
        <v>1</v>
      </c>
      <c r="BE43" s="3">
        <f t="shared" si="65"/>
        <v>1</v>
      </c>
    </row>
    <row r="44" spans="1:62" ht="15" customHeight="1">
      <c r="A44" s="35">
        <v>12121200</v>
      </c>
      <c r="B44" s="50" t="s">
        <v>42</v>
      </c>
      <c r="C44" s="30">
        <v>86956900</v>
      </c>
      <c r="D44" s="31">
        <v>84039093.944999993</v>
      </c>
      <c r="E44" s="31">
        <f t="shared" si="38"/>
        <v>2917806.0550000072</v>
      </c>
      <c r="F44" s="21">
        <f t="shared" si="39"/>
        <v>96.644537633011282</v>
      </c>
      <c r="G44" s="30">
        <v>97028800</v>
      </c>
      <c r="H44" s="31">
        <v>94270782.199999988</v>
      </c>
      <c r="I44" s="31">
        <f t="shared" si="40"/>
        <v>2758017.8000000119</v>
      </c>
      <c r="J44" s="21">
        <f t="shared" si="41"/>
        <v>97.157526631268226</v>
      </c>
      <c r="K44" s="30">
        <v>106088393.930904</v>
      </c>
      <c r="L44" s="31">
        <v>105245363.858</v>
      </c>
      <c r="M44" s="31">
        <f t="shared" si="42"/>
        <v>843030.07290400565</v>
      </c>
      <c r="N44" s="21">
        <f t="shared" si="43"/>
        <v>99.205351272022199</v>
      </c>
      <c r="O44" s="30">
        <v>117945400</v>
      </c>
      <c r="P44" s="31">
        <v>113709160.13699999</v>
      </c>
      <c r="Q44" s="31">
        <f t="shared" si="44"/>
        <v>4236239.8630000055</v>
      </c>
      <c r="R44" s="21">
        <f t="shared" si="45"/>
        <v>96.408304297581765</v>
      </c>
      <c r="S44" s="30">
        <v>126191228.8932054</v>
      </c>
      <c r="T44" s="31">
        <v>124088833.33500001</v>
      </c>
      <c r="U44" s="31">
        <f t="shared" si="46"/>
        <v>2102395.5582053959</v>
      </c>
      <c r="V44" s="21">
        <f t="shared" si="47"/>
        <v>98.333960627339138</v>
      </c>
      <c r="W44" s="30">
        <v>144631500</v>
      </c>
      <c r="X44" s="31">
        <v>141532365.551</v>
      </c>
      <c r="Y44" s="31">
        <f t="shared" si="48"/>
        <v>3099134.449000001</v>
      </c>
      <c r="Z44" s="21">
        <f t="shared" si="49"/>
        <v>97.857220281197385</v>
      </c>
      <c r="AA44" s="30">
        <v>147227433.03541601</v>
      </c>
      <c r="AB44" s="31">
        <v>154527527.567</v>
      </c>
      <c r="AC44" s="31">
        <f t="shared" si="50"/>
        <v>-7300094.5315839946</v>
      </c>
      <c r="AD44" s="21">
        <f t="shared" si="51"/>
        <v>104.95837927828839</v>
      </c>
      <c r="AE44" s="30">
        <v>158075400</v>
      </c>
      <c r="AF44" s="31">
        <v>179018227.04887998</v>
      </c>
      <c r="AG44" s="31">
        <f t="shared" si="52"/>
        <v>-20942827.048879981</v>
      </c>
      <c r="AH44" s="21">
        <f t="shared" si="53"/>
        <v>113.24863138026535</v>
      </c>
      <c r="AI44" s="22">
        <v>175431330.90701002</v>
      </c>
      <c r="AJ44" s="20">
        <v>235378857.15700001</v>
      </c>
      <c r="AK44" s="20">
        <f t="shared" si="54"/>
        <v>-59947526.249989986</v>
      </c>
      <c r="AL44" s="21">
        <f t="shared" si="55"/>
        <v>134.17150513540028</v>
      </c>
      <c r="AM44" s="22">
        <v>203478620.78575498</v>
      </c>
      <c r="AN44" s="20">
        <v>250370626.55699998</v>
      </c>
      <c r="AO44" s="20">
        <f t="shared" si="56"/>
        <v>-46892005.771245003</v>
      </c>
      <c r="AP44" s="21">
        <f t="shared" si="57"/>
        <v>123.04517574876729</v>
      </c>
      <c r="AQ44" s="30">
        <v>266547843.62792388</v>
      </c>
      <c r="AR44" s="31">
        <v>250640233.255</v>
      </c>
      <c r="AS44" s="31">
        <f t="shared" si="58"/>
        <v>15907610.372923881</v>
      </c>
      <c r="AT44" s="20">
        <f t="shared" si="59"/>
        <v>94.031986844684653</v>
      </c>
      <c r="AU44" s="30">
        <v>266663437.21734002</v>
      </c>
      <c r="AV44" s="31">
        <v>281986301.59799999</v>
      </c>
      <c r="AW44" s="31">
        <f t="shared" si="60"/>
        <v>-15322864.380659968</v>
      </c>
      <c r="AX44" s="21">
        <f t="shared" si="61"/>
        <v>105.7461437310475</v>
      </c>
      <c r="AY44" s="30">
        <v>278398294.20777798</v>
      </c>
      <c r="AZ44" s="31">
        <v>323407334.85899997</v>
      </c>
      <c r="BA44" s="31">
        <f t="shared" si="62"/>
        <v>-45009040.651221991</v>
      </c>
      <c r="BB44" s="21">
        <f t="shared" si="63"/>
        <v>116.16713952192185</v>
      </c>
      <c r="BC44" s="60">
        <v>306464404.49451596</v>
      </c>
      <c r="BD44" s="3">
        <f t="shared" si="64"/>
        <v>1</v>
      </c>
      <c r="BE44" s="3">
        <f t="shared" si="65"/>
        <v>1</v>
      </c>
    </row>
    <row r="45" spans="1:62" ht="15" customHeight="1">
      <c r="A45" s="35">
        <v>12121300</v>
      </c>
      <c r="B45" s="50" t="s">
        <v>43</v>
      </c>
      <c r="C45" s="30">
        <v>101123.24999700001</v>
      </c>
      <c r="D45" s="31">
        <v>119516.098</v>
      </c>
      <c r="E45" s="31">
        <f t="shared" si="38"/>
        <v>-18392.848002999992</v>
      </c>
      <c r="F45" s="21">
        <f t="shared" si="39"/>
        <v>118.18854516992448</v>
      </c>
      <c r="G45" s="30">
        <v>140016.15455218349</v>
      </c>
      <c r="H45" s="31">
        <v>164353.69500000001</v>
      </c>
      <c r="I45" s="31">
        <f t="shared" si="40"/>
        <v>-24337.540447816515</v>
      </c>
      <c r="J45" s="21">
        <f t="shared" si="41"/>
        <v>117.38195176524864</v>
      </c>
      <c r="K45" s="30">
        <v>174064.69176537005</v>
      </c>
      <c r="L45" s="31">
        <v>184144.58100000001</v>
      </c>
      <c r="M45" s="31">
        <f t="shared" si="42"/>
        <v>-10079.889234629954</v>
      </c>
      <c r="N45" s="21">
        <f t="shared" si="43"/>
        <v>105.79088678605602</v>
      </c>
      <c r="O45" s="30">
        <v>214468.23957705998</v>
      </c>
      <c r="P45" s="31">
        <v>285089.07400000002</v>
      </c>
      <c r="Q45" s="31">
        <f t="shared" si="44"/>
        <v>-70620.834422940039</v>
      </c>
      <c r="R45" s="21">
        <f t="shared" si="45"/>
        <v>132.92834154008406</v>
      </c>
      <c r="S45" s="30">
        <v>246168.79737750001</v>
      </c>
      <c r="T45" s="31">
        <v>344388.39300000004</v>
      </c>
      <c r="U45" s="31">
        <f t="shared" si="46"/>
        <v>-98219.595622500026</v>
      </c>
      <c r="V45" s="21">
        <f t="shared" si="47"/>
        <v>139.89928726502254</v>
      </c>
      <c r="W45" s="30">
        <v>382863.37051620003</v>
      </c>
      <c r="X45" s="31">
        <v>382788.66399999999</v>
      </c>
      <c r="Y45" s="31">
        <f t="shared" si="48"/>
        <v>74.706516200036276</v>
      </c>
      <c r="Z45" s="21">
        <f t="shared" si="49"/>
        <v>99.980487421374548</v>
      </c>
      <c r="AA45" s="30">
        <v>440211.75024571427</v>
      </c>
      <c r="AB45" s="31">
        <v>399813.13699999999</v>
      </c>
      <c r="AC45" s="31">
        <f t="shared" si="50"/>
        <v>40398.613245714281</v>
      </c>
      <c r="AD45" s="21">
        <f t="shared" si="51"/>
        <v>90.822913467628965</v>
      </c>
      <c r="AE45" s="30">
        <v>424281.46720879996</v>
      </c>
      <c r="AF45" s="31">
        <v>430267.71400000004</v>
      </c>
      <c r="AG45" s="31">
        <f t="shared" si="52"/>
        <v>-5986.246791200072</v>
      </c>
      <c r="AH45" s="21">
        <f t="shared" si="53"/>
        <v>101.41091404029063</v>
      </c>
      <c r="AI45" s="22">
        <v>434464.57947000006</v>
      </c>
      <c r="AJ45" s="20">
        <v>538641.61100000003</v>
      </c>
      <c r="AK45" s="20">
        <f t="shared" si="54"/>
        <v>-104177.03152999998</v>
      </c>
      <c r="AL45" s="21">
        <f t="shared" si="55"/>
        <v>123.9782565605428</v>
      </c>
      <c r="AM45" s="22">
        <v>467561.25848640001</v>
      </c>
      <c r="AN45" s="20">
        <v>565816.71500000008</v>
      </c>
      <c r="AO45" s="20">
        <f t="shared" si="56"/>
        <v>-98255.456513600075</v>
      </c>
      <c r="AP45" s="21">
        <f t="shared" si="57"/>
        <v>121.01445633705301</v>
      </c>
      <c r="AQ45" s="30">
        <v>559419.98250315001</v>
      </c>
      <c r="AR45" s="31">
        <v>604524.397</v>
      </c>
      <c r="AS45" s="31">
        <f t="shared" si="58"/>
        <v>-45104.41449684999</v>
      </c>
      <c r="AT45" s="20">
        <f t="shared" si="59"/>
        <v>108.06271064809452</v>
      </c>
      <c r="AU45" s="30">
        <v>603148.85530899989</v>
      </c>
      <c r="AV45" s="31">
        <v>636307.12299999991</v>
      </c>
      <c r="AW45" s="31">
        <f t="shared" si="60"/>
        <v>-33158.267691000015</v>
      </c>
      <c r="AX45" s="21">
        <f t="shared" si="61"/>
        <v>105.49752642306063</v>
      </c>
      <c r="AY45" s="30">
        <v>604844.88508240599</v>
      </c>
      <c r="AZ45" s="31">
        <v>694074.69799999997</v>
      </c>
      <c r="BA45" s="31">
        <f t="shared" si="62"/>
        <v>-89229.812917593983</v>
      </c>
      <c r="BB45" s="21">
        <f t="shared" si="63"/>
        <v>114.75251177918733</v>
      </c>
      <c r="BC45" s="60">
        <v>660715.86423827999</v>
      </c>
      <c r="BD45" s="3">
        <f t="shared" si="64"/>
        <v>1</v>
      </c>
      <c r="BE45" s="3">
        <f t="shared" si="65"/>
        <v>1</v>
      </c>
    </row>
    <row r="46" spans="1:62" ht="15" hidden="1" customHeight="1">
      <c r="A46" s="49"/>
      <c r="B46" s="50"/>
      <c r="C46" s="30"/>
      <c r="D46" s="31"/>
      <c r="E46" s="31"/>
      <c r="F46" s="21"/>
      <c r="G46" s="30"/>
      <c r="H46" s="31"/>
      <c r="I46" s="31"/>
      <c r="J46" s="21"/>
      <c r="K46" s="30"/>
      <c r="L46" s="31"/>
      <c r="M46" s="31"/>
      <c r="N46" s="21"/>
      <c r="O46" s="30"/>
      <c r="P46" s="31"/>
      <c r="Q46" s="31"/>
      <c r="R46" s="21"/>
      <c r="S46" s="30"/>
      <c r="T46" s="31"/>
      <c r="U46" s="31"/>
      <c r="V46" s="21"/>
      <c r="W46" s="30"/>
      <c r="X46" s="31"/>
      <c r="Y46" s="31"/>
      <c r="Z46" s="21"/>
      <c r="AA46" s="30"/>
      <c r="AB46" s="31"/>
      <c r="AC46" s="31"/>
      <c r="AD46" s="21"/>
      <c r="AE46" s="30"/>
      <c r="AF46" s="31"/>
      <c r="AG46" s="31"/>
      <c r="AH46" s="21"/>
      <c r="AI46" s="22"/>
      <c r="AJ46" s="20"/>
      <c r="AK46" s="20"/>
      <c r="AL46" s="21"/>
      <c r="AM46" s="22"/>
      <c r="AN46" s="20"/>
      <c r="AO46" s="20"/>
      <c r="AP46" s="21"/>
      <c r="AQ46" s="30"/>
      <c r="AR46" s="31"/>
      <c r="AS46" s="31"/>
      <c r="AT46" s="32"/>
      <c r="AU46" s="30"/>
      <c r="AV46" s="31"/>
      <c r="AW46" s="31"/>
      <c r="AX46" s="32"/>
      <c r="AY46" s="30"/>
      <c r="AZ46" s="31"/>
      <c r="BA46" s="31"/>
      <c r="BB46" s="32"/>
      <c r="BC46" s="33"/>
      <c r="BD46" s="3">
        <v>0</v>
      </c>
      <c r="BE46" s="3">
        <v>0</v>
      </c>
    </row>
    <row r="47" spans="1:62" ht="15" hidden="1" customHeight="1">
      <c r="A47" s="59">
        <v>11910000</v>
      </c>
      <c r="B47" s="25" t="s">
        <v>44</v>
      </c>
      <c r="C47" s="63">
        <f>C49</f>
        <v>0</v>
      </c>
      <c r="D47" s="64">
        <f>D49</f>
        <v>0</v>
      </c>
      <c r="E47" s="64"/>
      <c r="F47" s="26" t="e">
        <f>+(D47/C47)*100</f>
        <v>#DIV/0!</v>
      </c>
      <c r="G47" s="63">
        <f>G49</f>
        <v>0</v>
      </c>
      <c r="H47" s="64">
        <f t="shared" ref="H47:L47" si="66">H49</f>
        <v>0</v>
      </c>
      <c r="I47" s="64"/>
      <c r="J47" s="26" t="e">
        <f>+(H47/G47)*100</f>
        <v>#DIV/0!</v>
      </c>
      <c r="K47" s="63">
        <f>K49</f>
        <v>0</v>
      </c>
      <c r="L47" s="64">
        <f t="shared" si="66"/>
        <v>0</v>
      </c>
      <c r="M47" s="64"/>
      <c r="N47" s="26" t="e">
        <f>+(L47/K47)*100</f>
        <v>#DIV/0!</v>
      </c>
      <c r="O47" s="63">
        <f>O49</f>
        <v>0</v>
      </c>
      <c r="P47" s="64">
        <f t="shared" ref="P47" si="67">P49</f>
        <v>0</v>
      </c>
      <c r="Q47" s="64"/>
      <c r="R47" s="26" t="e">
        <f>+(P47/O47)*100</f>
        <v>#DIV/0!</v>
      </c>
      <c r="S47" s="63">
        <f>S49</f>
        <v>0</v>
      </c>
      <c r="T47" s="64">
        <f t="shared" ref="T47:X47" si="68">T49</f>
        <v>0</v>
      </c>
      <c r="U47" s="64"/>
      <c r="V47" s="26" t="e">
        <f>+(T47/S47)*100</f>
        <v>#DIV/0!</v>
      </c>
      <c r="W47" s="63">
        <f>W49</f>
        <v>0</v>
      </c>
      <c r="X47" s="64">
        <f t="shared" si="68"/>
        <v>0</v>
      </c>
      <c r="Y47" s="64"/>
      <c r="Z47" s="26" t="e">
        <f>+(X47/W47)*100</f>
        <v>#DIV/0!</v>
      </c>
      <c r="AA47" s="63">
        <f>AA49</f>
        <v>0</v>
      </c>
      <c r="AB47" s="64">
        <f t="shared" ref="AB47:AF47" si="69">AB49</f>
        <v>0</v>
      </c>
      <c r="AC47" s="64"/>
      <c r="AD47" s="26" t="e">
        <f>+(AB47/AA47)*100</f>
        <v>#DIV/0!</v>
      </c>
      <c r="AE47" s="63">
        <f>AE49</f>
        <v>0</v>
      </c>
      <c r="AF47" s="64">
        <f t="shared" si="69"/>
        <v>0</v>
      </c>
      <c r="AG47" s="64"/>
      <c r="AH47" s="26" t="e">
        <f>+(AF47/AE47)*100</f>
        <v>#DIV/0!</v>
      </c>
      <c r="AI47" s="27">
        <f>AI49</f>
        <v>0</v>
      </c>
      <c r="AJ47" s="28">
        <f t="shared" ref="AJ47:AN47" si="70">AJ49</f>
        <v>0</v>
      </c>
      <c r="AK47" s="28"/>
      <c r="AL47" s="26" t="e">
        <f>+(AJ47/AI47)*100</f>
        <v>#DIV/0!</v>
      </c>
      <c r="AM47" s="27">
        <f>AM49</f>
        <v>0</v>
      </c>
      <c r="AN47" s="28">
        <f t="shared" si="70"/>
        <v>0</v>
      </c>
      <c r="AO47" s="28"/>
      <c r="AP47" s="26" t="e">
        <f>+(AN47/AM47)*100</f>
        <v>#DIV/0!</v>
      </c>
      <c r="AQ47" s="63">
        <f>AQ49</f>
        <v>0</v>
      </c>
      <c r="AR47" s="64">
        <f t="shared" ref="AR47" si="71">AR49</f>
        <v>0</v>
      </c>
      <c r="AS47" s="64"/>
      <c r="AT47" s="43" t="e">
        <f>+(AR47/AQ47)*100</f>
        <v>#DIV/0!</v>
      </c>
      <c r="AU47" s="63">
        <f>AU49</f>
        <v>0</v>
      </c>
      <c r="AV47" s="64">
        <f t="shared" ref="AV47:AZ47" si="72">AV49</f>
        <v>0</v>
      </c>
      <c r="AW47" s="64"/>
      <c r="AX47" s="43" t="e">
        <f>+(AV47/AU47)*100</f>
        <v>#DIV/0!</v>
      </c>
      <c r="AY47" s="63">
        <f>AY49</f>
        <v>0</v>
      </c>
      <c r="AZ47" s="64">
        <f t="shared" si="72"/>
        <v>0</v>
      </c>
      <c r="BA47" s="64"/>
      <c r="BB47" s="43" t="e">
        <f>+(AZ47/AY47)*100</f>
        <v>#DIV/0!</v>
      </c>
      <c r="BC47" s="65">
        <f t="shared" ref="BC47" si="73">BC49</f>
        <v>0</v>
      </c>
      <c r="BD47" s="3" t="e">
        <f>+IF(SUM(D47:AT47)&lt;&gt;0,1,0)</f>
        <v>#DIV/0!</v>
      </c>
      <c r="BE47" s="3" t="e">
        <f>+IF(SUM(D47:AT47)&lt;&gt;0,1,0)</f>
        <v>#DIV/0!</v>
      </c>
    </row>
    <row r="48" spans="1:62" ht="15" hidden="1" customHeight="1">
      <c r="A48" s="49"/>
      <c r="B48" s="50"/>
      <c r="C48" s="55"/>
      <c r="D48" s="56"/>
      <c r="E48" s="56"/>
      <c r="F48" s="21"/>
      <c r="G48" s="55"/>
      <c r="H48" s="56"/>
      <c r="I48" s="56"/>
      <c r="J48" s="21"/>
      <c r="K48" s="55"/>
      <c r="L48" s="56"/>
      <c r="M48" s="56"/>
      <c r="N48" s="21"/>
      <c r="O48" s="55"/>
      <c r="P48" s="56"/>
      <c r="Q48" s="56"/>
      <c r="R48" s="21"/>
      <c r="S48" s="55"/>
      <c r="T48" s="56"/>
      <c r="U48" s="56"/>
      <c r="V48" s="21"/>
      <c r="W48" s="55"/>
      <c r="X48" s="56"/>
      <c r="Y48" s="56"/>
      <c r="Z48" s="21"/>
      <c r="AA48" s="55"/>
      <c r="AB48" s="56"/>
      <c r="AC48" s="56"/>
      <c r="AD48" s="21"/>
      <c r="AE48" s="55"/>
      <c r="AF48" s="56"/>
      <c r="AG48" s="56"/>
      <c r="AH48" s="21"/>
      <c r="AI48" s="22"/>
      <c r="AJ48" s="20"/>
      <c r="AK48" s="20"/>
      <c r="AL48" s="21"/>
      <c r="AM48" s="22"/>
      <c r="AN48" s="20"/>
      <c r="AO48" s="20"/>
      <c r="AP48" s="21"/>
      <c r="AQ48" s="55"/>
      <c r="AR48" s="56"/>
      <c r="AS48" s="56"/>
      <c r="AT48" s="57"/>
      <c r="AU48" s="55"/>
      <c r="AV48" s="56"/>
      <c r="AW48" s="56"/>
      <c r="AX48" s="57"/>
      <c r="AY48" s="55"/>
      <c r="AZ48" s="56"/>
      <c r="BA48" s="56"/>
      <c r="BB48" s="57"/>
      <c r="BC48" s="58"/>
      <c r="BD48" s="3">
        <v>0</v>
      </c>
      <c r="BE48" s="3">
        <v>0</v>
      </c>
    </row>
    <row r="49" spans="1:57" ht="15" hidden="1" customHeight="1">
      <c r="A49" s="49">
        <v>11910000</v>
      </c>
      <c r="B49" s="50" t="s">
        <v>44</v>
      </c>
      <c r="C49" s="55">
        <v>0</v>
      </c>
      <c r="D49" s="56">
        <v>0</v>
      </c>
      <c r="E49" s="56">
        <v>0</v>
      </c>
      <c r="F49" s="21" t="e">
        <f>+(D49/C49)*100</f>
        <v>#DIV/0!</v>
      </c>
      <c r="G49" s="55">
        <v>0</v>
      </c>
      <c r="H49" s="56">
        <v>0</v>
      </c>
      <c r="I49" s="56">
        <v>0</v>
      </c>
      <c r="J49" s="21" t="e">
        <f>+(H49/G49)*100</f>
        <v>#DIV/0!</v>
      </c>
      <c r="K49" s="55">
        <v>0</v>
      </c>
      <c r="L49" s="56">
        <v>0</v>
      </c>
      <c r="M49" s="56">
        <v>0</v>
      </c>
      <c r="N49" s="21" t="e">
        <f>+(L49/K49)*100</f>
        <v>#DIV/0!</v>
      </c>
      <c r="O49" s="55">
        <v>0</v>
      </c>
      <c r="P49" s="56">
        <v>0</v>
      </c>
      <c r="Q49" s="56">
        <v>0</v>
      </c>
      <c r="R49" s="21" t="e">
        <f>+(P49/O49)*100</f>
        <v>#DIV/0!</v>
      </c>
      <c r="S49" s="55">
        <v>0</v>
      </c>
      <c r="T49" s="56">
        <v>0</v>
      </c>
      <c r="U49" s="56">
        <v>0</v>
      </c>
      <c r="V49" s="21" t="e">
        <f>+(T49/S49)*100</f>
        <v>#DIV/0!</v>
      </c>
      <c r="W49" s="55">
        <v>0</v>
      </c>
      <c r="X49" s="56">
        <v>0</v>
      </c>
      <c r="Y49" s="56">
        <v>0</v>
      </c>
      <c r="Z49" s="21" t="e">
        <f>+(X49/W49)*100</f>
        <v>#DIV/0!</v>
      </c>
      <c r="AA49" s="55">
        <v>0</v>
      </c>
      <c r="AB49" s="56">
        <v>0</v>
      </c>
      <c r="AC49" s="56">
        <v>0</v>
      </c>
      <c r="AD49" s="21" t="e">
        <f>+(AB49/AA49)*100</f>
        <v>#DIV/0!</v>
      </c>
      <c r="AE49" s="55">
        <v>0</v>
      </c>
      <c r="AF49" s="56">
        <v>0</v>
      </c>
      <c r="AG49" s="56">
        <v>0</v>
      </c>
      <c r="AH49" s="21" t="e">
        <f>+(AF49/AE49)*100</f>
        <v>#DIV/0!</v>
      </c>
      <c r="AI49" s="22">
        <v>0</v>
      </c>
      <c r="AJ49" s="20">
        <v>0</v>
      </c>
      <c r="AK49" s="20">
        <v>0</v>
      </c>
      <c r="AL49" s="21" t="e">
        <f>+(AJ49/AI49)*100</f>
        <v>#DIV/0!</v>
      </c>
      <c r="AM49" s="22">
        <v>0</v>
      </c>
      <c r="AN49" s="20">
        <v>0</v>
      </c>
      <c r="AO49" s="20">
        <v>0</v>
      </c>
      <c r="AP49" s="21" t="e">
        <f>+(AN49/AM49)*100</f>
        <v>#DIV/0!</v>
      </c>
      <c r="AQ49" s="55">
        <v>0</v>
      </c>
      <c r="AR49" s="56">
        <v>0</v>
      </c>
      <c r="AS49" s="56">
        <v>0</v>
      </c>
      <c r="AT49" s="62" t="e">
        <f>+(AR49/AQ49)*100</f>
        <v>#DIV/0!</v>
      </c>
      <c r="AU49" s="55">
        <v>0</v>
      </c>
      <c r="AV49" s="56">
        <v>0</v>
      </c>
      <c r="AW49" s="56">
        <v>0</v>
      </c>
      <c r="AX49" s="62" t="e">
        <f>+(AV49/AU49)*100</f>
        <v>#DIV/0!</v>
      </c>
      <c r="AY49" s="55">
        <v>0</v>
      </c>
      <c r="AZ49" s="56">
        <v>0</v>
      </c>
      <c r="BA49" s="56">
        <v>0</v>
      </c>
      <c r="BB49" s="62" t="e">
        <f>+(AZ49/AY49)*100</f>
        <v>#DIV/0!</v>
      </c>
      <c r="BC49" s="58">
        <v>0</v>
      </c>
      <c r="BD49" s="3" t="e">
        <f>+IF(SUM(D49:AT49)&lt;&gt;0,1,0)</f>
        <v>#DIV/0!</v>
      </c>
      <c r="BE49" s="3" t="e">
        <f>+IF(SUM(D49:AT49)&lt;&gt;0,1,0)</f>
        <v>#DIV/0!</v>
      </c>
    </row>
    <row r="50" spans="1:57" ht="15" customHeight="1">
      <c r="A50" s="49"/>
      <c r="B50" s="50"/>
      <c r="C50" s="55"/>
      <c r="D50" s="56"/>
      <c r="E50" s="56"/>
      <c r="F50" s="21"/>
      <c r="G50" s="55"/>
      <c r="H50" s="56"/>
      <c r="I50" s="56"/>
      <c r="J50" s="21"/>
      <c r="K50" s="55"/>
      <c r="L50" s="56"/>
      <c r="M50" s="56"/>
      <c r="N50" s="21"/>
      <c r="O50" s="55"/>
      <c r="P50" s="56"/>
      <c r="Q50" s="56"/>
      <c r="R50" s="21"/>
      <c r="S50" s="55"/>
      <c r="T50" s="56"/>
      <c r="U50" s="56"/>
      <c r="V50" s="21"/>
      <c r="W50" s="55"/>
      <c r="X50" s="56"/>
      <c r="Y50" s="56"/>
      <c r="Z50" s="21"/>
      <c r="AA50" s="55"/>
      <c r="AB50" s="56"/>
      <c r="AC50" s="56"/>
      <c r="AD50" s="21"/>
      <c r="AE50" s="55"/>
      <c r="AF50" s="56"/>
      <c r="AG50" s="56"/>
      <c r="AH50" s="21"/>
      <c r="AI50" s="22"/>
      <c r="AJ50" s="20"/>
      <c r="AK50" s="20"/>
      <c r="AL50" s="21"/>
      <c r="AM50" s="22"/>
      <c r="AN50" s="20"/>
      <c r="AO50" s="20"/>
      <c r="AP50" s="21"/>
      <c r="AQ50" s="55"/>
      <c r="AR50" s="56"/>
      <c r="AS50" s="56"/>
      <c r="AT50" s="56"/>
      <c r="AU50" s="55"/>
      <c r="AV50" s="56"/>
      <c r="AW50" s="56"/>
      <c r="AX50" s="57"/>
      <c r="AY50" s="55"/>
      <c r="AZ50" s="56"/>
      <c r="BA50" s="56"/>
      <c r="BB50" s="57"/>
      <c r="BC50" s="66"/>
      <c r="BD50" s="3"/>
    </row>
    <row r="51" spans="1:57" s="2" customFormat="1" ht="15" customHeight="1">
      <c r="A51" s="59">
        <v>13000000</v>
      </c>
      <c r="B51" s="25" t="s">
        <v>45</v>
      </c>
      <c r="C51" s="17">
        <f t="shared" ref="C51:L51" si="74">C53+C71+C91+C99</f>
        <v>115103708.50912091</v>
      </c>
      <c r="D51" s="18">
        <f t="shared" si="74"/>
        <v>112626675.78450997</v>
      </c>
      <c r="E51" s="18">
        <f>+C51-D51</f>
        <v>2477032.7246109396</v>
      </c>
      <c r="F51" s="26">
        <f>+(D51/C51)*100</f>
        <v>97.847999202897398</v>
      </c>
      <c r="G51" s="17">
        <f t="shared" ref="G51" si="75">G53+G71+G91+G99</f>
        <v>100538769.21295151</v>
      </c>
      <c r="H51" s="18">
        <f t="shared" si="74"/>
        <v>115830814.60307999</v>
      </c>
      <c r="I51" s="18">
        <f>+G51-H51</f>
        <v>-15292045.390128478</v>
      </c>
      <c r="J51" s="26">
        <f>+(H51/G51)*100</f>
        <v>115.21009806449723</v>
      </c>
      <c r="K51" s="17">
        <f t="shared" ref="K51" si="76">K53+K71+K91+K99</f>
        <v>118664206.04879944</v>
      </c>
      <c r="L51" s="18">
        <f t="shared" si="74"/>
        <v>125276850.72595999</v>
      </c>
      <c r="M51" s="18">
        <f>+K51-L51</f>
        <v>-6612644.6771605462</v>
      </c>
      <c r="N51" s="26">
        <f>+(L51/K51)*100</f>
        <v>105.57256892987694</v>
      </c>
      <c r="O51" s="17">
        <f t="shared" ref="O51:T51" si="77">O53+O71+O91+O99</f>
        <v>131811964.83209299</v>
      </c>
      <c r="P51" s="18">
        <f t="shared" si="77"/>
        <v>149939468.87669995</v>
      </c>
      <c r="Q51" s="18">
        <f>+O51-P51</f>
        <v>-18127504.044606969</v>
      </c>
      <c r="R51" s="26">
        <f>+(P51/O51)*100</f>
        <v>113.75254823619272</v>
      </c>
      <c r="S51" s="17">
        <f t="shared" ref="S51" si="78">S53+S71+S91+S99</f>
        <v>151835981.88929901</v>
      </c>
      <c r="T51" s="18">
        <f t="shared" si="77"/>
        <v>145852216.20321</v>
      </c>
      <c r="U51" s="18">
        <f>+S51-T51</f>
        <v>5983765.686089009</v>
      </c>
      <c r="V51" s="26">
        <f>+(T51/S51)*100</f>
        <v>96.059059511696205</v>
      </c>
      <c r="W51" s="17">
        <f t="shared" ref="W51:AB51" si="79">W53+W71+W91+W99</f>
        <v>151497481.65080106</v>
      </c>
      <c r="X51" s="18">
        <f t="shared" si="79"/>
        <v>149888938.37072003</v>
      </c>
      <c r="Y51" s="18">
        <f>+W51-X51</f>
        <v>1608543.2800810337</v>
      </c>
      <c r="Z51" s="26">
        <f>+(X51/W51)*100</f>
        <v>98.938237611243792</v>
      </c>
      <c r="AA51" s="17">
        <f t="shared" ref="AA51" si="80">AA53+AA71+AA91+AA99</f>
        <v>158091444.20069721</v>
      </c>
      <c r="AB51" s="18">
        <f t="shared" si="79"/>
        <v>166380953.34586993</v>
      </c>
      <c r="AC51" s="18">
        <f>+AA51-AB51</f>
        <v>-8289509.1451727152</v>
      </c>
      <c r="AD51" s="26">
        <f>+(AB51/AA51)*100</f>
        <v>105.24349004911942</v>
      </c>
      <c r="AE51" s="17">
        <f t="shared" ref="AE51:AF51" si="81">AE53+AE71+AE91+AE99</f>
        <v>165484238.11347133</v>
      </c>
      <c r="AF51" s="18">
        <f t="shared" si="81"/>
        <v>173115267.90889001</v>
      </c>
      <c r="AG51" s="18">
        <f>+AE51-AF51</f>
        <v>-7631029.7954186797</v>
      </c>
      <c r="AH51" s="26">
        <f>+(AF51/AE51)*100</f>
        <v>104.6113333102976</v>
      </c>
      <c r="AI51" s="27">
        <f>AI53+AI71+AI91+AI99+AI95</f>
        <v>172166948.83063999</v>
      </c>
      <c r="AJ51" s="28">
        <f>AJ53+AJ71+AJ91+AJ99+AJ95</f>
        <v>196239025.14161003</v>
      </c>
      <c r="AK51" s="28">
        <f>+AI51-AJ51</f>
        <v>-24072076.310970038</v>
      </c>
      <c r="AL51" s="26">
        <f>+(AJ51/AI51)*100</f>
        <v>113.98182198991611</v>
      </c>
      <c r="AM51" s="27">
        <f>AM53+AM71+AM91+AM99+AM95</f>
        <v>193841707.55272952</v>
      </c>
      <c r="AN51" s="28">
        <f>AN53+AN71+AN91+AN99+AN95</f>
        <v>215821741.62017</v>
      </c>
      <c r="AO51" s="28">
        <f>+AM51-AN51</f>
        <v>-21980034.06744048</v>
      </c>
      <c r="AP51" s="26">
        <f>+(AN51/AM51)*100</f>
        <v>111.33916655241049</v>
      </c>
      <c r="AQ51" s="27">
        <f t="shared" ref="AQ51:AR51" si="82">AQ53+AQ71+AQ91+AQ99+AQ95</f>
        <v>203731867.92760041</v>
      </c>
      <c r="AR51" s="28">
        <f t="shared" si="82"/>
        <v>227486130.42049</v>
      </c>
      <c r="AS51" s="18">
        <f>+AQ51-AR51</f>
        <v>-23754262.492889583</v>
      </c>
      <c r="AT51" s="28">
        <f>+(AR51/AQ51)*100</f>
        <v>111.65957134469069</v>
      </c>
      <c r="AU51" s="27">
        <f>AU53+AU71+AU91+AU99+AU95</f>
        <v>199941299.99000001</v>
      </c>
      <c r="AV51" s="28">
        <f>AV53+AV71+AV91+AV99+AV95</f>
        <v>224376494.43580002</v>
      </c>
      <c r="AW51" s="18">
        <f>+AU51-AV51</f>
        <v>-24435194.445800006</v>
      </c>
      <c r="AX51" s="26">
        <f>+(AV51/AU51)*100</f>
        <v>112.22118414105647</v>
      </c>
      <c r="AY51" s="27">
        <f>AY53+AY71+AY91+AY99+AY95</f>
        <v>208424996.09830046</v>
      </c>
      <c r="AZ51" s="28">
        <f>AZ53+AZ71+AZ91+AZ99+AZ95</f>
        <v>238874151.30127001</v>
      </c>
      <c r="BA51" s="18">
        <f>+AY51-AZ51</f>
        <v>-30449155.202969551</v>
      </c>
      <c r="BB51" s="26">
        <f>+(AZ51/AY51)*100</f>
        <v>114.6091667376636</v>
      </c>
      <c r="BC51" s="23">
        <f>BC53+BC71+BC91+BC99+BC95</f>
        <v>218931535.46096805</v>
      </c>
      <c r="BD51" s="3">
        <f>+IF(SUM(D51:AT51)&lt;&gt;0,1,0)</f>
        <v>1</v>
      </c>
      <c r="BE51" s="3">
        <f>+IF(SUM(D51:AT51)&lt;&gt;0,1,0)</f>
        <v>1</v>
      </c>
    </row>
    <row r="52" spans="1:57" s="2" customFormat="1" ht="15" customHeight="1">
      <c r="A52" s="59"/>
      <c r="B52" s="29"/>
      <c r="C52" s="67"/>
      <c r="D52" s="68"/>
      <c r="E52" s="68"/>
      <c r="F52" s="26"/>
      <c r="G52" s="67"/>
      <c r="H52" s="68"/>
      <c r="I52" s="68"/>
      <c r="J52" s="26"/>
      <c r="K52" s="67"/>
      <c r="L52" s="68"/>
      <c r="M52" s="68"/>
      <c r="N52" s="26"/>
      <c r="O52" s="67"/>
      <c r="P52" s="68"/>
      <c r="Q52" s="68"/>
      <c r="R52" s="26"/>
      <c r="S52" s="67"/>
      <c r="T52" s="68"/>
      <c r="U52" s="68"/>
      <c r="V52" s="26"/>
      <c r="W52" s="67"/>
      <c r="X52" s="68"/>
      <c r="Y52" s="68"/>
      <c r="Z52" s="26"/>
      <c r="AA52" s="67"/>
      <c r="AB52" s="68"/>
      <c r="AC52" s="68"/>
      <c r="AD52" s="26"/>
      <c r="AE52" s="67"/>
      <c r="AF52" s="68"/>
      <c r="AG52" s="68"/>
      <c r="AH52" s="26"/>
      <c r="AI52" s="27"/>
      <c r="AJ52" s="28"/>
      <c r="AK52" s="28"/>
      <c r="AL52" s="26"/>
      <c r="AM52" s="27"/>
      <c r="AN52" s="28"/>
      <c r="AO52" s="28"/>
      <c r="AP52" s="26"/>
      <c r="AQ52" s="67"/>
      <c r="AR52" s="68"/>
      <c r="AS52" s="68"/>
      <c r="AT52" s="68"/>
      <c r="AU52" s="67"/>
      <c r="AV52" s="68"/>
      <c r="AW52" s="68"/>
      <c r="AX52" s="69"/>
      <c r="AY52" s="67"/>
      <c r="AZ52" s="68"/>
      <c r="BA52" s="68"/>
      <c r="BB52" s="69"/>
      <c r="BC52" s="70"/>
      <c r="BD52" s="3"/>
      <c r="BE52" s="3"/>
    </row>
    <row r="53" spans="1:57" s="2" customFormat="1" ht="15" customHeight="1">
      <c r="A53" s="59">
        <v>13100000</v>
      </c>
      <c r="B53" s="25" t="s">
        <v>46</v>
      </c>
      <c r="C53" s="17">
        <f t="shared" ref="C53:L53" si="83">C55+C59</f>
        <v>131357.075889</v>
      </c>
      <c r="D53" s="18">
        <f t="shared" si="83"/>
        <v>1937648.5951399999</v>
      </c>
      <c r="E53" s="18">
        <f>+C53-D53</f>
        <v>-1806291.5192509999</v>
      </c>
      <c r="F53" s="26">
        <f>+(D53/C53)*100</f>
        <v>1475.1002806863339</v>
      </c>
      <c r="G53" s="17">
        <f t="shared" ref="G53" si="84">G55+G59</f>
        <v>1250348.1032336398</v>
      </c>
      <c r="H53" s="18">
        <f t="shared" si="83"/>
        <v>2107619.4283499997</v>
      </c>
      <c r="I53" s="18">
        <f>+G53-H53</f>
        <v>-857271.32511635986</v>
      </c>
      <c r="J53" s="26">
        <f>+(H53/G53)*100</f>
        <v>168.56261251561</v>
      </c>
      <c r="K53" s="17">
        <f t="shared" ref="K53" si="85">K55+K59</f>
        <v>2409720.1385905999</v>
      </c>
      <c r="L53" s="18">
        <f t="shared" si="83"/>
        <v>2986352.3861800004</v>
      </c>
      <c r="M53" s="18">
        <f>+K53-L53</f>
        <v>-576632.2475894005</v>
      </c>
      <c r="N53" s="26">
        <f>+(L53/K53)*100</f>
        <v>123.92942808398746</v>
      </c>
      <c r="O53" s="17">
        <f t="shared" ref="O53:T53" si="86">O55+O59</f>
        <v>3865980.3703219797</v>
      </c>
      <c r="P53" s="18">
        <f t="shared" si="86"/>
        <v>6826266.2113899998</v>
      </c>
      <c r="Q53" s="18">
        <f>+O53-P53</f>
        <v>-2960285.8410680201</v>
      </c>
      <c r="R53" s="26">
        <f>+(P53/O53)*100</f>
        <v>176.57270750243026</v>
      </c>
      <c r="S53" s="17">
        <f t="shared" ref="S53" si="87">S55+S59</f>
        <v>5917094.9702971708</v>
      </c>
      <c r="T53" s="18">
        <f t="shared" si="86"/>
        <v>6341861.6445899997</v>
      </c>
      <c r="U53" s="18">
        <f>+S53-T53</f>
        <v>-424766.67429282889</v>
      </c>
      <c r="V53" s="26">
        <f>+(T53/S53)*100</f>
        <v>107.17863540174844</v>
      </c>
      <c r="W53" s="17">
        <f t="shared" ref="W53:AB53" si="88">W55+W59</f>
        <v>4473627.561511999</v>
      </c>
      <c r="X53" s="18">
        <f t="shared" si="88"/>
        <v>4634109.97817</v>
      </c>
      <c r="Y53" s="18">
        <f>+W53-X53</f>
        <v>-160482.41665800102</v>
      </c>
      <c r="Z53" s="26">
        <f>+(X53/W53)*100</f>
        <v>103.58729944438561</v>
      </c>
      <c r="AA53" s="17">
        <f t="shared" ref="AA53" si="89">AA55+AA59</f>
        <v>4765372.9796175919</v>
      </c>
      <c r="AB53" s="18">
        <f t="shared" si="88"/>
        <v>4723878.8431700002</v>
      </c>
      <c r="AC53" s="18">
        <f>+AA53-AB53</f>
        <v>41494.136447591707</v>
      </c>
      <c r="AD53" s="26">
        <f>+(AB53/AA53)*100</f>
        <v>99.129257318890467</v>
      </c>
      <c r="AE53" s="17">
        <f t="shared" ref="AE53:AF53" si="90">AE55+AE59</f>
        <v>5053599.99</v>
      </c>
      <c r="AF53" s="18">
        <f t="shared" si="90"/>
        <v>4306916.5938600004</v>
      </c>
      <c r="AG53" s="18">
        <f>+AE53-AF53</f>
        <v>746683.39613999985</v>
      </c>
      <c r="AH53" s="26">
        <f>+(AF53/AE53)*100</f>
        <v>85.2247230169082</v>
      </c>
      <c r="AI53" s="27">
        <f t="shared" ref="AI53:AN53" si="91">AI55+AI59</f>
        <v>2282553.9491700004</v>
      </c>
      <c r="AJ53" s="28">
        <f t="shared" si="91"/>
        <v>2715242.8075599996</v>
      </c>
      <c r="AK53" s="28">
        <f>+AI53-AJ53</f>
        <v>-432688.85838999925</v>
      </c>
      <c r="AL53" s="26">
        <f>+(AJ53/AI53)*100</f>
        <v>118.95634749607285</v>
      </c>
      <c r="AM53" s="27">
        <f t="shared" ref="AM53" si="92">AM55+AM59</f>
        <v>2787895.3612809996</v>
      </c>
      <c r="AN53" s="28">
        <f t="shared" si="91"/>
        <v>2712383.1640399997</v>
      </c>
      <c r="AO53" s="28">
        <f>+AM53-AN53</f>
        <v>75512.1972409999</v>
      </c>
      <c r="AP53" s="26">
        <f>+(AN53/AM53)*100</f>
        <v>97.291426418303487</v>
      </c>
      <c r="AQ53" s="17">
        <f t="shared" ref="AQ53:AR53" si="93">AQ55+AQ59</f>
        <v>2781894.1493409998</v>
      </c>
      <c r="AR53" s="18">
        <f t="shared" si="93"/>
        <v>2893588.1160399998</v>
      </c>
      <c r="AS53" s="18">
        <f>+AQ53-AR53</f>
        <v>-111693.96669899998</v>
      </c>
      <c r="AT53" s="28">
        <f>+(AR53/AQ53)*100</f>
        <v>104.01503294887976</v>
      </c>
      <c r="AU53" s="17">
        <f t="shared" ref="AU53:AZ53" si="94">AU55+AU59</f>
        <v>2935899.99</v>
      </c>
      <c r="AV53" s="18">
        <f t="shared" si="94"/>
        <v>3183036.57693</v>
      </c>
      <c r="AW53" s="18">
        <f>+AU53-AV53</f>
        <v>-247136.58692999976</v>
      </c>
      <c r="AX53" s="26">
        <f>+(AV53/AU53)*100</f>
        <v>108.41774541952296</v>
      </c>
      <c r="AY53" s="17">
        <f t="shared" ref="AY53" si="95">AY55+AY59</f>
        <v>4624169.99</v>
      </c>
      <c r="AZ53" s="18">
        <f t="shared" si="94"/>
        <v>1631424.6789600002</v>
      </c>
      <c r="BA53" s="18">
        <f>+AY53-AZ53</f>
        <v>2992745.3110400001</v>
      </c>
      <c r="BB53" s="26">
        <f>+(AZ53/AY53)*100</f>
        <v>35.280378586601223</v>
      </c>
      <c r="BC53" s="23">
        <f t="shared" ref="BC53" si="96">BC55+BC59</f>
        <v>3278720.8609680673</v>
      </c>
      <c r="BD53" s="3">
        <f>+IF(SUM(D53:AT53)&lt;&gt;0,1,0)</f>
        <v>1</v>
      </c>
      <c r="BE53" s="3">
        <f>+IF(SUM(D53:AT53)&lt;&gt;0,1,0)</f>
        <v>1</v>
      </c>
    </row>
    <row r="54" spans="1:57" s="2" customFormat="1" ht="15" customHeight="1">
      <c r="A54" s="59"/>
      <c r="B54" s="71"/>
      <c r="C54" s="67"/>
      <c r="D54" s="68"/>
      <c r="E54" s="68"/>
      <c r="F54" s="26"/>
      <c r="G54" s="67"/>
      <c r="H54" s="68"/>
      <c r="I54" s="68"/>
      <c r="J54" s="26"/>
      <c r="K54" s="67"/>
      <c r="L54" s="68"/>
      <c r="M54" s="68"/>
      <c r="N54" s="26"/>
      <c r="O54" s="67"/>
      <c r="P54" s="68"/>
      <c r="Q54" s="68"/>
      <c r="R54" s="26"/>
      <c r="S54" s="67"/>
      <c r="T54" s="68"/>
      <c r="U54" s="68"/>
      <c r="V54" s="26"/>
      <c r="W54" s="67"/>
      <c r="X54" s="68"/>
      <c r="Y54" s="68"/>
      <c r="Z54" s="26"/>
      <c r="AA54" s="67"/>
      <c r="AB54" s="68"/>
      <c r="AC54" s="68"/>
      <c r="AD54" s="26"/>
      <c r="AE54" s="67"/>
      <c r="AF54" s="68"/>
      <c r="AG54" s="68"/>
      <c r="AH54" s="26"/>
      <c r="AI54" s="27"/>
      <c r="AJ54" s="28"/>
      <c r="AK54" s="28"/>
      <c r="AL54" s="26"/>
      <c r="AM54" s="27"/>
      <c r="AN54" s="28"/>
      <c r="AO54" s="28"/>
      <c r="AP54" s="26"/>
      <c r="AQ54" s="67"/>
      <c r="AR54" s="68"/>
      <c r="AS54" s="68"/>
      <c r="AT54" s="68"/>
      <c r="AU54" s="67"/>
      <c r="AV54" s="68"/>
      <c r="AW54" s="68"/>
      <c r="AX54" s="69"/>
      <c r="AY54" s="67"/>
      <c r="AZ54" s="68"/>
      <c r="BA54" s="68"/>
      <c r="BB54" s="69"/>
      <c r="BC54" s="70"/>
      <c r="BD54" s="3"/>
      <c r="BE54" s="3"/>
    </row>
    <row r="55" spans="1:57" s="2" customFormat="1" ht="15" hidden="1" customHeight="1">
      <c r="A55" s="59">
        <v>13110000</v>
      </c>
      <c r="B55" s="25" t="s">
        <v>47</v>
      </c>
      <c r="C55" s="63">
        <f t="shared" ref="C55:L55" si="97">C57</f>
        <v>0</v>
      </c>
      <c r="D55" s="64">
        <f t="shared" si="97"/>
        <v>0</v>
      </c>
      <c r="E55" s="64">
        <v>0</v>
      </c>
      <c r="F55" s="26" t="e">
        <f>+(D55/C55)*100</f>
        <v>#DIV/0!</v>
      </c>
      <c r="G55" s="63">
        <f t="shared" ref="G55" si="98">G57</f>
        <v>0</v>
      </c>
      <c r="H55" s="64">
        <f t="shared" si="97"/>
        <v>0</v>
      </c>
      <c r="I55" s="64">
        <v>0</v>
      </c>
      <c r="J55" s="26" t="e">
        <f>+(H55/G55)*100</f>
        <v>#DIV/0!</v>
      </c>
      <c r="K55" s="63">
        <f t="shared" ref="K55" si="99">K57</f>
        <v>0</v>
      </c>
      <c r="L55" s="64">
        <f t="shared" si="97"/>
        <v>0</v>
      </c>
      <c r="M55" s="64">
        <v>0</v>
      </c>
      <c r="N55" s="26" t="e">
        <f>+(L55/K55)*100</f>
        <v>#DIV/0!</v>
      </c>
      <c r="O55" s="63">
        <f t="shared" ref="O55:P55" si="100">O57</f>
        <v>0</v>
      </c>
      <c r="P55" s="64">
        <f t="shared" si="100"/>
        <v>0</v>
      </c>
      <c r="Q55" s="64">
        <v>0</v>
      </c>
      <c r="R55" s="26" t="e">
        <f>+(P55/O55)*100</f>
        <v>#DIV/0!</v>
      </c>
      <c r="S55" s="63">
        <f t="shared" ref="S55:X55" si="101">S57</f>
        <v>0</v>
      </c>
      <c r="T55" s="64">
        <f t="shared" si="101"/>
        <v>0</v>
      </c>
      <c r="U55" s="64">
        <v>0</v>
      </c>
      <c r="V55" s="26" t="e">
        <f>+(T55/S55)*100</f>
        <v>#DIV/0!</v>
      </c>
      <c r="W55" s="63">
        <f t="shared" ref="W55" si="102">W57</f>
        <v>0</v>
      </c>
      <c r="X55" s="64">
        <f t="shared" si="101"/>
        <v>0</v>
      </c>
      <c r="Y55" s="64">
        <v>0</v>
      </c>
      <c r="Z55" s="26" t="e">
        <f>+(X55/W55)*100</f>
        <v>#DIV/0!</v>
      </c>
      <c r="AA55" s="63">
        <f t="shared" ref="AA55:AF55" si="103">AA57</f>
        <v>0</v>
      </c>
      <c r="AB55" s="64">
        <f t="shared" si="103"/>
        <v>0</v>
      </c>
      <c r="AC55" s="64">
        <v>0</v>
      </c>
      <c r="AD55" s="26" t="e">
        <f>+(AB55/AA55)*100</f>
        <v>#DIV/0!</v>
      </c>
      <c r="AE55" s="63">
        <f t="shared" ref="AE55" si="104">AE57</f>
        <v>0</v>
      </c>
      <c r="AF55" s="64">
        <f t="shared" si="103"/>
        <v>0</v>
      </c>
      <c r="AG55" s="64">
        <v>0</v>
      </c>
      <c r="AH55" s="26" t="e">
        <f>+(AF55/AE55)*100</f>
        <v>#DIV/0!</v>
      </c>
      <c r="AI55" s="27">
        <f t="shared" ref="AI55:AN55" si="105">AI57</f>
        <v>0</v>
      </c>
      <c r="AJ55" s="28">
        <f t="shared" si="105"/>
        <v>0</v>
      </c>
      <c r="AK55" s="28">
        <v>0</v>
      </c>
      <c r="AL55" s="26" t="e">
        <f>+(AJ55/AI55)*100</f>
        <v>#DIV/0!</v>
      </c>
      <c r="AM55" s="27">
        <f t="shared" ref="AM55" si="106">AM57</f>
        <v>0</v>
      </c>
      <c r="AN55" s="28">
        <f t="shared" si="105"/>
        <v>0</v>
      </c>
      <c r="AO55" s="28">
        <v>0</v>
      </c>
      <c r="AP55" s="26" t="e">
        <f>+(AN55/AM55)*100</f>
        <v>#DIV/0!</v>
      </c>
      <c r="AQ55" s="63">
        <f t="shared" ref="AQ55:AR55" si="107">AQ57</f>
        <v>0</v>
      </c>
      <c r="AR55" s="64">
        <f t="shared" si="107"/>
        <v>0</v>
      </c>
      <c r="AS55" s="64">
        <v>0</v>
      </c>
      <c r="AT55" s="43" t="e">
        <f>+(AR55/AQ55)*100</f>
        <v>#DIV/0!</v>
      </c>
      <c r="AU55" s="63">
        <f t="shared" ref="AU55:AZ55" si="108">AU57</f>
        <v>0</v>
      </c>
      <c r="AV55" s="64">
        <f t="shared" si="108"/>
        <v>0</v>
      </c>
      <c r="AW55" s="64">
        <v>0</v>
      </c>
      <c r="AX55" s="43" t="e">
        <f>+(AV55/AU55)*100</f>
        <v>#DIV/0!</v>
      </c>
      <c r="AY55" s="63">
        <f t="shared" ref="AY55" si="109">AY57</f>
        <v>0</v>
      </c>
      <c r="AZ55" s="64">
        <f t="shared" si="108"/>
        <v>0</v>
      </c>
      <c r="BA55" s="64">
        <v>0</v>
      </c>
      <c r="BB55" s="43" t="e">
        <f>+(AZ55/AY55)*100</f>
        <v>#DIV/0!</v>
      </c>
      <c r="BC55" s="65">
        <f t="shared" ref="BC55" si="110">BC57</f>
        <v>0</v>
      </c>
      <c r="BD55" s="3" t="e">
        <f>+IF(SUM(D55:AT55)&lt;&gt;0,1,0)</f>
        <v>#DIV/0!</v>
      </c>
      <c r="BE55" s="3" t="e">
        <f>+IF(SUM(D55:AT55)&lt;&gt;0,1,0)</f>
        <v>#DIV/0!</v>
      </c>
    </row>
    <row r="56" spans="1:57" ht="15" hidden="1" customHeight="1">
      <c r="A56" s="49"/>
      <c r="B56" s="72"/>
      <c r="C56" s="45"/>
      <c r="D56" s="46"/>
      <c r="E56" s="46"/>
      <c r="F56" s="21"/>
      <c r="G56" s="45"/>
      <c r="H56" s="46"/>
      <c r="I56" s="46"/>
      <c r="J56" s="21"/>
      <c r="K56" s="45"/>
      <c r="L56" s="46"/>
      <c r="M56" s="46"/>
      <c r="N56" s="21"/>
      <c r="O56" s="45"/>
      <c r="P56" s="46"/>
      <c r="Q56" s="46"/>
      <c r="R56" s="21"/>
      <c r="S56" s="45"/>
      <c r="T56" s="46"/>
      <c r="U56" s="46"/>
      <c r="V56" s="21"/>
      <c r="W56" s="45"/>
      <c r="X56" s="46"/>
      <c r="Y56" s="46"/>
      <c r="Z56" s="21"/>
      <c r="AA56" s="45"/>
      <c r="AB56" s="46"/>
      <c r="AC56" s="46"/>
      <c r="AD56" s="21"/>
      <c r="AE56" s="45"/>
      <c r="AF56" s="46"/>
      <c r="AG56" s="46"/>
      <c r="AH56" s="21"/>
      <c r="AI56" s="22"/>
      <c r="AJ56" s="20"/>
      <c r="AK56" s="20"/>
      <c r="AL56" s="21"/>
      <c r="AM56" s="22"/>
      <c r="AN56" s="20"/>
      <c r="AO56" s="20"/>
      <c r="AP56" s="21"/>
      <c r="AQ56" s="45"/>
      <c r="AR56" s="46"/>
      <c r="AS56" s="46"/>
      <c r="AT56" s="47"/>
      <c r="AU56" s="45"/>
      <c r="AV56" s="46"/>
      <c r="AW56" s="46"/>
      <c r="AX56" s="47"/>
      <c r="AY56" s="45"/>
      <c r="AZ56" s="46"/>
      <c r="BA56" s="46"/>
      <c r="BB56" s="47"/>
      <c r="BC56" s="48"/>
      <c r="BD56" s="3">
        <v>0</v>
      </c>
      <c r="BE56" s="3">
        <v>0</v>
      </c>
    </row>
    <row r="57" spans="1:57" ht="15" hidden="1" customHeight="1">
      <c r="A57" s="49">
        <v>13110900</v>
      </c>
      <c r="B57" s="50" t="s">
        <v>48</v>
      </c>
      <c r="C57" s="55">
        <v>0</v>
      </c>
      <c r="D57" s="56">
        <v>0</v>
      </c>
      <c r="E57" s="56">
        <f>+C57-D57</f>
        <v>0</v>
      </c>
      <c r="F57" s="21" t="e">
        <f>+(D57/C57)*100</f>
        <v>#DIV/0!</v>
      </c>
      <c r="G57" s="55">
        <v>0</v>
      </c>
      <c r="H57" s="56">
        <v>0</v>
      </c>
      <c r="I57" s="56">
        <f>+G57-H57</f>
        <v>0</v>
      </c>
      <c r="J57" s="21" t="e">
        <f>+(H57/G57)*100</f>
        <v>#DIV/0!</v>
      </c>
      <c r="K57" s="55">
        <v>0</v>
      </c>
      <c r="L57" s="56">
        <v>0</v>
      </c>
      <c r="M57" s="56">
        <f>+K57-L57</f>
        <v>0</v>
      </c>
      <c r="N57" s="21" t="e">
        <f>+(L57/K57)*100</f>
        <v>#DIV/0!</v>
      </c>
      <c r="O57" s="55">
        <v>0</v>
      </c>
      <c r="P57" s="56">
        <v>0</v>
      </c>
      <c r="Q57" s="56">
        <f>+O57-P57</f>
        <v>0</v>
      </c>
      <c r="R57" s="21" t="e">
        <f>+(P57/O57)*100</f>
        <v>#DIV/0!</v>
      </c>
      <c r="S57" s="55">
        <v>0</v>
      </c>
      <c r="T57" s="56">
        <v>0</v>
      </c>
      <c r="U57" s="56">
        <f>+S57-T57</f>
        <v>0</v>
      </c>
      <c r="V57" s="21" t="e">
        <f>+(T57/S57)*100</f>
        <v>#DIV/0!</v>
      </c>
      <c r="W57" s="55">
        <v>0</v>
      </c>
      <c r="X57" s="56">
        <v>0</v>
      </c>
      <c r="Y57" s="56">
        <f>+W57-X57</f>
        <v>0</v>
      </c>
      <c r="Z57" s="21" t="e">
        <f>+(X57/W57)*100</f>
        <v>#DIV/0!</v>
      </c>
      <c r="AA57" s="55">
        <v>0</v>
      </c>
      <c r="AB57" s="56">
        <v>0</v>
      </c>
      <c r="AC57" s="56">
        <f>+AA57-AB57</f>
        <v>0</v>
      </c>
      <c r="AD57" s="21" t="e">
        <f>+(AB57/AA57)*100</f>
        <v>#DIV/0!</v>
      </c>
      <c r="AE57" s="55">
        <v>0</v>
      </c>
      <c r="AF57" s="56">
        <v>0</v>
      </c>
      <c r="AG57" s="56">
        <f>+AE57-AF57</f>
        <v>0</v>
      </c>
      <c r="AH57" s="21" t="e">
        <f>+(AF57/AE57)*100</f>
        <v>#DIV/0!</v>
      </c>
      <c r="AI57" s="22">
        <v>0</v>
      </c>
      <c r="AJ57" s="20">
        <v>0</v>
      </c>
      <c r="AK57" s="20">
        <f>+AI57-AJ57</f>
        <v>0</v>
      </c>
      <c r="AL57" s="21" t="e">
        <f>+(AJ57/AI57)*100</f>
        <v>#DIV/0!</v>
      </c>
      <c r="AM57" s="22">
        <v>0</v>
      </c>
      <c r="AN57" s="20">
        <v>0</v>
      </c>
      <c r="AO57" s="20">
        <f>+AM57-AN57</f>
        <v>0</v>
      </c>
      <c r="AP57" s="21" t="e">
        <f>+(AN57/AM57)*100</f>
        <v>#DIV/0!</v>
      </c>
      <c r="AQ57" s="55">
        <v>0</v>
      </c>
      <c r="AR57" s="56">
        <v>0</v>
      </c>
      <c r="AS57" s="56">
        <f>+AQ57-AR57</f>
        <v>0</v>
      </c>
      <c r="AT57" s="62" t="e">
        <f>+(AR57/AQ57)*100</f>
        <v>#DIV/0!</v>
      </c>
      <c r="AU57" s="55">
        <v>0</v>
      </c>
      <c r="AV57" s="56">
        <v>0</v>
      </c>
      <c r="AW57" s="56">
        <f>+AU57-AV57</f>
        <v>0</v>
      </c>
      <c r="AX57" s="62" t="e">
        <f>+(AV57/AU57)*100</f>
        <v>#DIV/0!</v>
      </c>
      <c r="AY57" s="55">
        <v>0</v>
      </c>
      <c r="AZ57" s="56">
        <v>0</v>
      </c>
      <c r="BA57" s="56">
        <f>+AY57-AZ57</f>
        <v>0</v>
      </c>
      <c r="BB57" s="62" t="e">
        <f>+(AZ57/AY57)*100</f>
        <v>#DIV/0!</v>
      </c>
      <c r="BC57" s="58">
        <v>0</v>
      </c>
      <c r="BD57" s="3" t="e">
        <f>+IF(SUM(D57:AT57)&lt;&gt;0,1,0)</f>
        <v>#DIV/0!</v>
      </c>
      <c r="BE57" s="3" t="e">
        <f>+IF(SUM(D57:AT57)&lt;&gt;0,1,0)</f>
        <v>#DIV/0!</v>
      </c>
    </row>
    <row r="58" spans="1:57" ht="15" hidden="1" customHeight="1">
      <c r="A58" s="49"/>
      <c r="B58" s="73"/>
      <c r="C58" s="55"/>
      <c r="D58" s="56"/>
      <c r="E58" s="56"/>
      <c r="F58" s="21"/>
      <c r="G58" s="55"/>
      <c r="H58" s="56"/>
      <c r="I58" s="56"/>
      <c r="J58" s="21"/>
      <c r="K58" s="55"/>
      <c r="L58" s="56"/>
      <c r="M58" s="56"/>
      <c r="N58" s="21"/>
      <c r="O58" s="55"/>
      <c r="P58" s="56"/>
      <c r="Q58" s="56"/>
      <c r="R58" s="21"/>
      <c r="S58" s="55"/>
      <c r="T58" s="56"/>
      <c r="U58" s="56"/>
      <c r="V58" s="21"/>
      <c r="W58" s="55"/>
      <c r="X58" s="56"/>
      <c r="Y58" s="56"/>
      <c r="Z58" s="21"/>
      <c r="AA58" s="55"/>
      <c r="AB58" s="56"/>
      <c r="AC58" s="56"/>
      <c r="AD58" s="21"/>
      <c r="AE58" s="55"/>
      <c r="AF58" s="56"/>
      <c r="AG58" s="56"/>
      <c r="AH58" s="21"/>
      <c r="AI58" s="22"/>
      <c r="AJ58" s="20"/>
      <c r="AK58" s="20"/>
      <c r="AL58" s="21"/>
      <c r="AM58" s="22"/>
      <c r="AN58" s="20"/>
      <c r="AO58" s="20"/>
      <c r="AP58" s="21"/>
      <c r="AQ58" s="55"/>
      <c r="AR58" s="56"/>
      <c r="AS58" s="56"/>
      <c r="AT58" s="57"/>
      <c r="AU58" s="55"/>
      <c r="AV58" s="56"/>
      <c r="AW58" s="56"/>
      <c r="AX58" s="57"/>
      <c r="AY58" s="55"/>
      <c r="AZ58" s="56"/>
      <c r="BA58" s="56"/>
      <c r="BB58" s="57"/>
      <c r="BC58" s="58"/>
      <c r="BD58" s="3">
        <v>0</v>
      </c>
      <c r="BE58" s="3">
        <v>0</v>
      </c>
    </row>
    <row r="59" spans="1:57" s="2" customFormat="1" ht="15" customHeight="1">
      <c r="A59" s="59">
        <v>13120000</v>
      </c>
      <c r="B59" s="25" t="s">
        <v>49</v>
      </c>
      <c r="C59" s="17">
        <f t="shared" ref="C59:L59" si="111">C61+C66</f>
        <v>131357.075889</v>
      </c>
      <c r="D59" s="18">
        <f t="shared" si="111"/>
        <v>1937648.5951399999</v>
      </c>
      <c r="E59" s="18">
        <f>+C59-D59</f>
        <v>-1806291.5192509999</v>
      </c>
      <c r="F59" s="26">
        <f>+(D59/C59)*100</f>
        <v>1475.1002806863339</v>
      </c>
      <c r="G59" s="17">
        <f t="shared" ref="G59" si="112">G61+G66</f>
        <v>1250348.1032336398</v>
      </c>
      <c r="H59" s="18">
        <f t="shared" si="111"/>
        <v>2107619.4283499997</v>
      </c>
      <c r="I59" s="18">
        <f>+G59-H59</f>
        <v>-857271.32511635986</v>
      </c>
      <c r="J59" s="26">
        <f>+(H59/G59)*100</f>
        <v>168.56261251561</v>
      </c>
      <c r="K59" s="17">
        <f t="shared" ref="K59" si="113">K61+K66</f>
        <v>2409720.1385905999</v>
      </c>
      <c r="L59" s="18">
        <f t="shared" si="111"/>
        <v>2986352.3861800004</v>
      </c>
      <c r="M59" s="18">
        <f>+K59-L59</f>
        <v>-576632.2475894005</v>
      </c>
      <c r="N59" s="26">
        <f>+(L59/K59)*100</f>
        <v>123.92942808398746</v>
      </c>
      <c r="O59" s="17">
        <f t="shared" ref="O59:T59" si="114">O61+O66</f>
        <v>3865980.3703219797</v>
      </c>
      <c r="P59" s="18">
        <f t="shared" si="114"/>
        <v>6826266.2113899998</v>
      </c>
      <c r="Q59" s="18">
        <f>+O59-P59</f>
        <v>-2960285.8410680201</v>
      </c>
      <c r="R59" s="26">
        <f>+(P59/O59)*100</f>
        <v>176.57270750243026</v>
      </c>
      <c r="S59" s="17">
        <f t="shared" ref="S59" si="115">S61+S66</f>
        <v>5917094.9702971708</v>
      </c>
      <c r="T59" s="18">
        <f t="shared" si="114"/>
        <v>6341861.6445899997</v>
      </c>
      <c r="U59" s="18">
        <f>+S59-T59</f>
        <v>-424766.67429282889</v>
      </c>
      <c r="V59" s="26">
        <f>+(T59/S59)*100</f>
        <v>107.17863540174844</v>
      </c>
      <c r="W59" s="17">
        <f t="shared" ref="W59:AB59" si="116">W61+W66</f>
        <v>4473627.561511999</v>
      </c>
      <c r="X59" s="18">
        <f t="shared" si="116"/>
        <v>4634109.97817</v>
      </c>
      <c r="Y59" s="18">
        <f>+W59-X59</f>
        <v>-160482.41665800102</v>
      </c>
      <c r="Z59" s="26">
        <f>+(X59/W59)*100</f>
        <v>103.58729944438561</v>
      </c>
      <c r="AA59" s="17">
        <f t="shared" ref="AA59" si="117">AA61+AA66</f>
        <v>4765372.9796175919</v>
      </c>
      <c r="AB59" s="18">
        <f t="shared" si="116"/>
        <v>4723878.8431700002</v>
      </c>
      <c r="AC59" s="18">
        <f>+AA59-AB59</f>
        <v>41494.136447591707</v>
      </c>
      <c r="AD59" s="26">
        <f>+(AB59/AA59)*100</f>
        <v>99.129257318890467</v>
      </c>
      <c r="AE59" s="17">
        <f t="shared" ref="AE59:AF59" si="118">AE61+AE66</f>
        <v>5053599.99</v>
      </c>
      <c r="AF59" s="18">
        <f t="shared" si="118"/>
        <v>4306916.5938600004</v>
      </c>
      <c r="AG59" s="18">
        <f>+AE59-AF59</f>
        <v>746683.39613999985</v>
      </c>
      <c r="AH59" s="26">
        <f>+(AF59/AE59)*100</f>
        <v>85.2247230169082</v>
      </c>
      <c r="AI59" s="27">
        <f t="shared" ref="AI59:AN59" si="119">AI61+AI66</f>
        <v>2282553.9491700004</v>
      </c>
      <c r="AJ59" s="28">
        <f t="shared" si="119"/>
        <v>2715242.8075599996</v>
      </c>
      <c r="AK59" s="28">
        <f>+AI59-AJ59</f>
        <v>-432688.85838999925</v>
      </c>
      <c r="AL59" s="26">
        <f>+(AJ59/AI59)*100</f>
        <v>118.95634749607285</v>
      </c>
      <c r="AM59" s="27">
        <f t="shared" ref="AM59" si="120">AM61+AM66</f>
        <v>2787895.3612809996</v>
      </c>
      <c r="AN59" s="28">
        <f t="shared" si="119"/>
        <v>2712383.1640399997</v>
      </c>
      <c r="AO59" s="28">
        <f>+AM59-AN59</f>
        <v>75512.1972409999</v>
      </c>
      <c r="AP59" s="26">
        <f>+(AN59/AM59)*100</f>
        <v>97.291426418303487</v>
      </c>
      <c r="AQ59" s="17">
        <f t="shared" ref="AQ59:AR59" si="121">AQ61+AQ66</f>
        <v>2781894.1493409998</v>
      </c>
      <c r="AR59" s="18">
        <f t="shared" si="121"/>
        <v>2893588.1160399998</v>
      </c>
      <c r="AS59" s="18">
        <f>+AQ59-AR59</f>
        <v>-111693.96669899998</v>
      </c>
      <c r="AT59" s="28">
        <f>+(AR59/AQ59)*100</f>
        <v>104.01503294887976</v>
      </c>
      <c r="AU59" s="17">
        <f t="shared" ref="AU59" si="122">AU61+AU66</f>
        <v>2935899.99</v>
      </c>
      <c r="AV59" s="18">
        <f>AV61+AV66</f>
        <v>3183036.57693</v>
      </c>
      <c r="AW59" s="18">
        <f>+AU59-AV59</f>
        <v>-247136.58692999976</v>
      </c>
      <c r="AX59" s="26">
        <f>+(AV59/AU59)*100</f>
        <v>108.41774541952296</v>
      </c>
      <c r="AY59" s="17">
        <f t="shared" ref="AY59:AZ59" si="123">AY61+AY66</f>
        <v>4624169.99</v>
      </c>
      <c r="AZ59" s="18">
        <f t="shared" si="123"/>
        <v>1631424.6789600002</v>
      </c>
      <c r="BA59" s="18">
        <f>+AY59-AZ59</f>
        <v>2992745.3110400001</v>
      </c>
      <c r="BB59" s="26">
        <f>+(AZ59/AY59)*100</f>
        <v>35.280378586601223</v>
      </c>
      <c r="BC59" s="23">
        <f t="shared" ref="BC59" si="124">BC61+BC66</f>
        <v>3278720.8609680673</v>
      </c>
      <c r="BD59" s="3">
        <f>+IF(SUM(D59:AT59)&lt;&gt;0,1,0)</f>
        <v>1</v>
      </c>
      <c r="BE59" s="3">
        <f>+IF(SUM(D59:AT59)&lt;&gt;0,1,0)</f>
        <v>1</v>
      </c>
    </row>
    <row r="60" spans="1:57" ht="15" customHeight="1">
      <c r="A60" s="49"/>
      <c r="B60" s="36"/>
      <c r="C60" s="37"/>
      <c r="D60" s="38"/>
      <c r="E60" s="38"/>
      <c r="F60" s="21"/>
      <c r="G60" s="37"/>
      <c r="H60" s="38"/>
      <c r="I60" s="38"/>
      <c r="J60" s="21"/>
      <c r="K60" s="37"/>
      <c r="L60" s="38"/>
      <c r="M60" s="38"/>
      <c r="N60" s="21"/>
      <c r="O60" s="37"/>
      <c r="P60" s="38"/>
      <c r="Q60" s="38"/>
      <c r="R60" s="21"/>
      <c r="S60" s="37"/>
      <c r="T60" s="38"/>
      <c r="U60" s="38"/>
      <c r="V60" s="21"/>
      <c r="W60" s="37"/>
      <c r="X60" s="38"/>
      <c r="Y60" s="38"/>
      <c r="Z60" s="21"/>
      <c r="AA60" s="37"/>
      <c r="AB60" s="38"/>
      <c r="AC60" s="38"/>
      <c r="AD60" s="21"/>
      <c r="AE60" s="37"/>
      <c r="AF60" s="38"/>
      <c r="AG60" s="38"/>
      <c r="AH60" s="21"/>
      <c r="AI60" s="22"/>
      <c r="AJ60" s="20"/>
      <c r="AK60" s="20"/>
      <c r="AL60" s="21"/>
      <c r="AM60" s="22"/>
      <c r="AN60" s="20"/>
      <c r="AO60" s="20"/>
      <c r="AP60" s="21"/>
      <c r="AQ60" s="37"/>
      <c r="AR60" s="38"/>
      <c r="AS60" s="38"/>
      <c r="AT60" s="38"/>
      <c r="AU60" s="37"/>
      <c r="AV60" s="38"/>
      <c r="AW60" s="38"/>
      <c r="AX60" s="39"/>
      <c r="AY60" s="37"/>
      <c r="AZ60" s="38"/>
      <c r="BA60" s="38"/>
      <c r="BB60" s="39"/>
      <c r="BC60" s="40"/>
      <c r="BD60" s="3"/>
    </row>
    <row r="61" spans="1:57" ht="15" customHeight="1">
      <c r="A61" s="59">
        <v>13120400</v>
      </c>
      <c r="B61" s="25" t="s">
        <v>50</v>
      </c>
      <c r="C61" s="17">
        <f t="shared" ref="C61" si="125">SUM(C63:C64)</f>
        <v>84348.036129</v>
      </c>
      <c r="D61" s="18">
        <f t="shared" ref="D61:L61" si="126">SUM(D63:D64)</f>
        <v>60290.56293</v>
      </c>
      <c r="E61" s="18">
        <f>+C61-D61</f>
        <v>24057.473199</v>
      </c>
      <c r="F61" s="26">
        <f>+(D61/C61)*100</f>
        <v>71.478324448233693</v>
      </c>
      <c r="G61" s="17">
        <f t="shared" ref="G61" si="127">SUM(G63:G64)</f>
        <v>26168.137905</v>
      </c>
      <c r="H61" s="18">
        <f t="shared" si="126"/>
        <v>58267.841230000005</v>
      </c>
      <c r="I61" s="18">
        <f>+G61-H61</f>
        <v>-32099.703325000006</v>
      </c>
      <c r="J61" s="26">
        <f>+(H61/G61)*100</f>
        <v>222.66712840452684</v>
      </c>
      <c r="K61" s="17">
        <f t="shared" ref="K61" si="128">SUM(K63:K64)</f>
        <v>36672.226143200001</v>
      </c>
      <c r="L61" s="18">
        <f t="shared" si="126"/>
        <v>1066948.6979100001</v>
      </c>
      <c r="M61" s="18">
        <f>+K61-L61</f>
        <v>-1030276.4717668002</v>
      </c>
      <c r="N61" s="26">
        <f>+(L61/K61)*100</f>
        <v>2909.4189530346812</v>
      </c>
      <c r="O61" s="17">
        <f t="shared" ref="O61" si="129">SUM(O63:O64)</f>
        <v>1791000.6034994</v>
      </c>
      <c r="P61" s="18">
        <f t="shared" ref="P61:T61" si="130">SUM(P63:P64)</f>
        <v>4667413.84131</v>
      </c>
      <c r="Q61" s="18">
        <f>+O61-P61</f>
        <v>-2876413.2378106001</v>
      </c>
      <c r="R61" s="26">
        <f>+(P61/O61)*100</f>
        <v>260.60370008756189</v>
      </c>
      <c r="S61" s="17">
        <f t="shared" ref="S61" si="131">SUM(S63:S64)</f>
        <v>3525300.4310566285</v>
      </c>
      <c r="T61" s="18">
        <f t="shared" si="130"/>
        <v>4008641.1959199999</v>
      </c>
      <c r="U61" s="18">
        <f>+S61-T61</f>
        <v>-483340.76486337138</v>
      </c>
      <c r="V61" s="26">
        <f>+(T61/S61)*100</f>
        <v>113.71062620948027</v>
      </c>
      <c r="W61" s="17">
        <f t="shared" ref="W61" si="132">SUM(W63:W64)</f>
        <v>2123566.9514516997</v>
      </c>
      <c r="X61" s="18">
        <f t="shared" ref="X61:AB61" si="133">SUM(X63:X64)</f>
        <v>2107770.1920400001</v>
      </c>
      <c r="Y61" s="18">
        <f>+W61-X61</f>
        <v>15796.759411699604</v>
      </c>
      <c r="Z61" s="26">
        <f>+(X61/W61)*100</f>
        <v>99.256121432813742</v>
      </c>
      <c r="AA61" s="17">
        <f t="shared" ref="AA61" si="134">SUM(AA63:AA64)</f>
        <v>2132061.2092575063</v>
      </c>
      <c r="AB61" s="18">
        <f t="shared" si="133"/>
        <v>2124623.8963200003</v>
      </c>
      <c r="AC61" s="18">
        <f>+AA61-AB61</f>
        <v>7437.3129375060089</v>
      </c>
      <c r="AD61" s="26">
        <f>+(AB61/AA61)*100</f>
        <v>99.651167944653139</v>
      </c>
      <c r="AE61" s="17">
        <f t="shared" ref="AE61" si="135">SUM(AE63:AE64)</f>
        <v>2341299.9900000002</v>
      </c>
      <c r="AF61" s="18">
        <f t="shared" ref="AF61" si="136">SUM(AF63:AF64)</f>
        <v>1605907.7476100002</v>
      </c>
      <c r="AG61" s="18">
        <f>+AE61-AF61</f>
        <v>735392.24239000003</v>
      </c>
      <c r="AH61" s="26">
        <f>+(AF61/AE61)*100</f>
        <v>68.590430720926108</v>
      </c>
      <c r="AI61" s="27">
        <f t="shared" ref="AI61" si="137">SUM(AI63:AI64)</f>
        <v>2279999.9900000002</v>
      </c>
      <c r="AJ61" s="28">
        <f t="shared" ref="AJ61:AN61" si="138">SUM(AJ63:AJ64)</f>
        <v>704.76552000000004</v>
      </c>
      <c r="AK61" s="28">
        <f>+AI61-AJ61</f>
        <v>2279295.2244800003</v>
      </c>
      <c r="AL61" s="26">
        <f>+(AJ61/AI61)*100</f>
        <v>3.0910768556626177E-2</v>
      </c>
      <c r="AM61" s="27">
        <f t="shared" ref="AM61" si="139">SUM(AM63:AM64)</f>
        <v>-0.01</v>
      </c>
      <c r="AN61" s="28">
        <f t="shared" si="138"/>
        <v>0</v>
      </c>
      <c r="AO61" s="28">
        <f>+AM61-AN61</f>
        <v>-0.01</v>
      </c>
      <c r="AP61" s="26">
        <f>+(AN61/AM61)*100</f>
        <v>0</v>
      </c>
      <c r="AQ61" s="17">
        <f t="shared" ref="AQ61" si="140">SUM(AQ63:AQ64)</f>
        <v>-0.01</v>
      </c>
      <c r="AR61" s="18">
        <f t="shared" ref="AR61" si="141">SUM(AR63:AR64)</f>
        <v>0</v>
      </c>
      <c r="AS61" s="18">
        <f>+AQ61-AR61</f>
        <v>-0.01</v>
      </c>
      <c r="AT61" s="28">
        <f>+(AR61/AQ61)*100</f>
        <v>0</v>
      </c>
      <c r="AU61" s="17">
        <f t="shared" ref="AU61" si="142">SUM(AU63:AU64)</f>
        <v>-0.01</v>
      </c>
      <c r="AV61" s="18">
        <f t="shared" ref="AV61:AZ61" si="143">SUM(AV63:AV64)</f>
        <v>0</v>
      </c>
      <c r="AW61" s="18">
        <f>+AU61-AV61</f>
        <v>-0.01</v>
      </c>
      <c r="AX61" s="26">
        <f>+(AV61/AU61)*100</f>
        <v>0</v>
      </c>
      <c r="AY61" s="17">
        <f t="shared" ref="AY61" si="144">SUM(AY63:AY64)</f>
        <v>-0.01</v>
      </c>
      <c r="AZ61" s="18">
        <f t="shared" si="143"/>
        <v>0</v>
      </c>
      <c r="BA61" s="18">
        <f>+AY61-AZ61</f>
        <v>-0.01</v>
      </c>
      <c r="BB61" s="26">
        <f>+(AZ61/AY61)*100</f>
        <v>0</v>
      </c>
      <c r="BC61" s="23">
        <f t="shared" ref="BC61" si="145">SUM(BC63:BC64)</f>
        <v>0</v>
      </c>
      <c r="BD61" s="3">
        <f>+IF(SUM(D61:AT61)&lt;&gt;0,1,0)</f>
        <v>1</v>
      </c>
      <c r="BE61" s="3">
        <f>+IF(SUM(D61:AT61)&lt;&gt;0,1,0)</f>
        <v>1</v>
      </c>
    </row>
    <row r="62" spans="1:57" ht="15" customHeight="1">
      <c r="A62" s="49"/>
      <c r="B62" s="36"/>
      <c r="C62" s="37"/>
      <c r="D62" s="38"/>
      <c r="E62" s="38"/>
      <c r="F62" s="21"/>
      <c r="G62" s="37"/>
      <c r="H62" s="38"/>
      <c r="I62" s="38"/>
      <c r="J62" s="21"/>
      <c r="K62" s="37"/>
      <c r="L62" s="38"/>
      <c r="M62" s="38"/>
      <c r="N62" s="21"/>
      <c r="O62" s="37"/>
      <c r="P62" s="38"/>
      <c r="Q62" s="38"/>
      <c r="R62" s="21"/>
      <c r="S62" s="37"/>
      <c r="T62" s="38"/>
      <c r="U62" s="38"/>
      <c r="V62" s="21"/>
      <c r="W62" s="37"/>
      <c r="X62" s="38"/>
      <c r="Y62" s="38"/>
      <c r="Z62" s="21"/>
      <c r="AA62" s="37"/>
      <c r="AB62" s="38"/>
      <c r="AC62" s="38"/>
      <c r="AD62" s="21"/>
      <c r="AE62" s="37"/>
      <c r="AF62" s="38"/>
      <c r="AG62" s="38"/>
      <c r="AH62" s="21"/>
      <c r="AI62" s="22"/>
      <c r="AJ62" s="20"/>
      <c r="AK62" s="20"/>
      <c r="AL62" s="21"/>
      <c r="AM62" s="22"/>
      <c r="AN62" s="20"/>
      <c r="AO62" s="20"/>
      <c r="AP62" s="21"/>
      <c r="AQ62" s="37"/>
      <c r="AR62" s="38"/>
      <c r="AS62" s="38"/>
      <c r="AT62" s="38"/>
      <c r="AU62" s="37"/>
      <c r="AV62" s="38"/>
      <c r="AW62" s="38"/>
      <c r="AX62" s="39"/>
      <c r="AY62" s="37"/>
      <c r="AZ62" s="38"/>
      <c r="BA62" s="38"/>
      <c r="BB62" s="39"/>
      <c r="BC62" s="40"/>
      <c r="BD62" s="3"/>
    </row>
    <row r="63" spans="1:57" ht="15" customHeight="1">
      <c r="A63" s="49">
        <v>13120401</v>
      </c>
      <c r="B63" s="50" t="s">
        <v>51</v>
      </c>
      <c r="C63" s="30">
        <v>84347.370240000004</v>
      </c>
      <c r="D63" s="31">
        <v>60289.963080000001</v>
      </c>
      <c r="E63" s="31">
        <f t="shared" ref="E63:E64" si="146">+C63-D63</f>
        <v>24057.407160000002</v>
      </c>
      <c r="F63" s="21">
        <f t="shared" ref="F63:F64" si="147">+(D63/C63)*100</f>
        <v>71.478177575011969</v>
      </c>
      <c r="G63" s="30">
        <v>26167.472016</v>
      </c>
      <c r="H63" s="31">
        <v>58267.241330000004</v>
      </c>
      <c r="I63" s="31">
        <f t="shared" ref="I63:I64" si="148">+G63-H63</f>
        <v>-32099.769314000005</v>
      </c>
      <c r="J63" s="21">
        <f t="shared" ref="J63:J64" si="149">+(H63/G63)*100</f>
        <v>222.67050211947384</v>
      </c>
      <c r="K63" s="30">
        <v>36671.617143200005</v>
      </c>
      <c r="L63" s="31">
        <v>1066948.0980100001</v>
      </c>
      <c r="M63" s="31">
        <f t="shared" ref="M63:M64" si="150">+K63-L63</f>
        <v>-1030276.4808668001</v>
      </c>
      <c r="N63" s="21">
        <f t="shared" ref="N63:N64" si="151">+(L63/K63)*100</f>
        <v>2909.4656334451934</v>
      </c>
      <c r="O63" s="30">
        <v>1791000</v>
      </c>
      <c r="P63" s="31">
        <v>4667413.59136</v>
      </c>
      <c r="Q63" s="31">
        <f t="shared" ref="Q63:Q64" si="152">+O63-P63</f>
        <v>-2876413.59136</v>
      </c>
      <c r="R63" s="21">
        <f t="shared" ref="R63:R64" si="153">+(P63/O63)*100</f>
        <v>260.60377394528194</v>
      </c>
      <c r="S63" s="30">
        <v>3525300</v>
      </c>
      <c r="T63" s="31">
        <v>4008641.1959199999</v>
      </c>
      <c r="U63" s="31">
        <f t="shared" ref="U63:U64" si="154">+S63-T63</f>
        <v>-483341.19591999985</v>
      </c>
      <c r="V63" s="21">
        <f t="shared" ref="V63:V64" si="155">+(T63/S63)*100</f>
        <v>113.71064011346552</v>
      </c>
      <c r="W63" s="30">
        <v>2123566.7000000002</v>
      </c>
      <c r="X63" s="31">
        <v>2107770.1920400001</v>
      </c>
      <c r="Y63" s="31">
        <f t="shared" ref="Y63:Y64" si="156">+W63-X63</f>
        <v>15796.507960000075</v>
      </c>
      <c r="Z63" s="21">
        <f t="shared" ref="Z63:Z64" si="157">+(X63/W63)*100</f>
        <v>99.256133185738875</v>
      </c>
      <c r="AA63" s="30">
        <v>2132060.9668000001</v>
      </c>
      <c r="AB63" s="31">
        <v>2124623.8963200003</v>
      </c>
      <c r="AC63" s="31">
        <f t="shared" ref="AC63:AC64" si="158">+AA63-AB63</f>
        <v>7437.070479999762</v>
      </c>
      <c r="AD63" s="21">
        <f t="shared" ref="AD63:AD64" si="159">+(AB63/AA63)*100</f>
        <v>99.651179276962139</v>
      </c>
      <c r="AE63" s="30">
        <v>2341300</v>
      </c>
      <c r="AF63" s="31">
        <v>1605907.7476100002</v>
      </c>
      <c r="AG63" s="31">
        <f t="shared" ref="AG63:AG64" si="160">+AE63-AF63</f>
        <v>735392.25238999981</v>
      </c>
      <c r="AH63" s="21">
        <f t="shared" ref="AH63:AH64" si="161">+(AF63/AE63)*100</f>
        <v>68.590430427967377</v>
      </c>
      <c r="AI63" s="22">
        <v>2280000</v>
      </c>
      <c r="AJ63" s="20">
        <v>704.76552000000004</v>
      </c>
      <c r="AK63" s="20">
        <f t="shared" ref="AK63:AK64" si="162">+AI63-AJ63</f>
        <v>2279295.2344800001</v>
      </c>
      <c r="AL63" s="140">
        <f>+(AJ63/AI63)*100</f>
        <v>3.0910768421052632E-2</v>
      </c>
      <c r="AM63" s="22">
        <v>0</v>
      </c>
      <c r="AN63" s="20">
        <v>0</v>
      </c>
      <c r="AO63" s="20">
        <f t="shared" ref="AO63:AO64" si="163">+AM63-AN63</f>
        <v>0</v>
      </c>
      <c r="AP63" s="21">
        <v>0</v>
      </c>
      <c r="AQ63" s="30">
        <v>0</v>
      </c>
      <c r="AR63" s="31">
        <v>0</v>
      </c>
      <c r="AS63" s="31">
        <f t="shared" ref="AS63:AS64" si="164">+AQ63-AR63</f>
        <v>0</v>
      </c>
      <c r="AT63" s="20">
        <v>0</v>
      </c>
      <c r="AU63" s="30">
        <v>0</v>
      </c>
      <c r="AV63" s="31">
        <v>0</v>
      </c>
      <c r="AW63" s="31">
        <f t="shared" ref="AW63:AW64" si="165">+AU63-AV63</f>
        <v>0</v>
      </c>
      <c r="AX63" s="21">
        <v>0</v>
      </c>
      <c r="AY63" s="30">
        <v>0</v>
      </c>
      <c r="AZ63" s="31">
        <v>0</v>
      </c>
      <c r="BA63" s="31">
        <f t="shared" ref="BA63:BA66" si="166">+AY63-AZ63</f>
        <v>0</v>
      </c>
      <c r="BB63" s="21">
        <v>0</v>
      </c>
      <c r="BC63" s="60">
        <v>0</v>
      </c>
      <c r="BD63" s="3">
        <f>+IF(SUM(D63:AT63)&lt;&gt;0,1,0)</f>
        <v>1</v>
      </c>
      <c r="BE63" s="3">
        <f>+IF(SUM(D63:AT63)&lt;&gt;0,1,0)</f>
        <v>1</v>
      </c>
    </row>
    <row r="64" spans="1:57" ht="15" customHeight="1">
      <c r="A64" s="49">
        <v>13120409</v>
      </c>
      <c r="B64" s="50" t="s">
        <v>52</v>
      </c>
      <c r="C64" s="30">
        <v>0.66588900000000018</v>
      </c>
      <c r="D64" s="31">
        <v>0.59985000000000011</v>
      </c>
      <c r="E64" s="31">
        <f t="shared" si="146"/>
        <v>6.603900000000007E-2</v>
      </c>
      <c r="F64" s="21">
        <f t="shared" si="147"/>
        <v>90.082581331122753</v>
      </c>
      <c r="G64" s="30">
        <v>0.66588900000000018</v>
      </c>
      <c r="H64" s="31">
        <v>0.5999000000000001</v>
      </c>
      <c r="I64" s="31">
        <f t="shared" si="148"/>
        <v>6.5989000000000075E-2</v>
      </c>
      <c r="J64" s="21">
        <f t="shared" si="149"/>
        <v>90.090090090090087</v>
      </c>
      <c r="K64" s="30">
        <v>0.60899999999999999</v>
      </c>
      <c r="L64" s="31">
        <v>0.59989999999999999</v>
      </c>
      <c r="M64" s="31">
        <f t="shared" si="150"/>
        <v>9.099999999999997E-3</v>
      </c>
      <c r="N64" s="21">
        <f t="shared" si="151"/>
        <v>98.505747126436788</v>
      </c>
      <c r="O64" s="30">
        <v>0.60349940000000013</v>
      </c>
      <c r="P64" s="31">
        <v>0.24995000000000003</v>
      </c>
      <c r="Q64" s="31">
        <f t="shared" si="152"/>
        <v>0.35354940000000012</v>
      </c>
      <c r="R64" s="21">
        <f t="shared" si="153"/>
        <v>41.416776884948021</v>
      </c>
      <c r="S64" s="30">
        <v>0.43105662857142862</v>
      </c>
      <c r="T64" s="31">
        <v>0</v>
      </c>
      <c r="U64" s="31">
        <f t="shared" si="154"/>
        <v>0.43105662857142862</v>
      </c>
      <c r="V64" s="21">
        <f t="shared" si="155"/>
        <v>0</v>
      </c>
      <c r="W64" s="30">
        <v>0.25145169960000008</v>
      </c>
      <c r="X64" s="31">
        <v>0</v>
      </c>
      <c r="Y64" s="31">
        <f t="shared" si="156"/>
        <v>0.25145169960000008</v>
      </c>
      <c r="Z64" s="21">
        <f t="shared" si="157"/>
        <v>0</v>
      </c>
      <c r="AA64" s="30">
        <v>0.24245750639840008</v>
      </c>
      <c r="AB64" s="31">
        <v>0</v>
      </c>
      <c r="AC64" s="31">
        <f t="shared" si="158"/>
        <v>0.24245750639840008</v>
      </c>
      <c r="AD64" s="21">
        <f t="shared" si="159"/>
        <v>0</v>
      </c>
      <c r="AE64" s="30">
        <v>-0.01</v>
      </c>
      <c r="AF64" s="31">
        <v>0</v>
      </c>
      <c r="AG64" s="31">
        <f t="shared" si="160"/>
        <v>-0.01</v>
      </c>
      <c r="AH64" s="21">
        <f t="shared" si="161"/>
        <v>0</v>
      </c>
      <c r="AI64" s="22">
        <v>-0.01</v>
      </c>
      <c r="AJ64" s="20">
        <v>0</v>
      </c>
      <c r="AK64" s="20">
        <f t="shared" si="162"/>
        <v>-0.01</v>
      </c>
      <c r="AL64" s="21">
        <f t="shared" ref="AL64:AL66" si="167">+(AJ64/AI64)*100</f>
        <v>0</v>
      </c>
      <c r="AM64" s="22">
        <v>-0.01</v>
      </c>
      <c r="AN64" s="20">
        <v>0</v>
      </c>
      <c r="AO64" s="20">
        <f t="shared" si="163"/>
        <v>-0.01</v>
      </c>
      <c r="AP64" s="21">
        <f t="shared" ref="AP64" si="168">+(AN64/AM64)*100</f>
        <v>0</v>
      </c>
      <c r="AQ64" s="30">
        <v>-0.01</v>
      </c>
      <c r="AR64" s="31">
        <v>0</v>
      </c>
      <c r="AS64" s="31">
        <f t="shared" si="164"/>
        <v>-0.01</v>
      </c>
      <c r="AT64" s="20">
        <f t="shared" ref="AT64:AT66" si="169">+(AR64/AQ64)*100</f>
        <v>0</v>
      </c>
      <c r="AU64" s="30">
        <v>-0.01</v>
      </c>
      <c r="AV64" s="31">
        <v>0</v>
      </c>
      <c r="AW64" s="31">
        <f t="shared" si="165"/>
        <v>-0.01</v>
      </c>
      <c r="AX64" s="21">
        <f t="shared" ref="AX64:AX66" si="170">+(AV64/AU64)*100</f>
        <v>0</v>
      </c>
      <c r="AY64" s="30">
        <v>-0.01</v>
      </c>
      <c r="AZ64" s="31">
        <v>0</v>
      </c>
      <c r="BA64" s="31">
        <f t="shared" si="166"/>
        <v>-0.01</v>
      </c>
      <c r="BB64" s="21">
        <f t="shared" ref="BB64" si="171">+(AZ64/AY64)*100</f>
        <v>0</v>
      </c>
      <c r="BC64" s="60">
        <v>0</v>
      </c>
      <c r="BD64" s="3">
        <f>+IF(SUM(D64:AT64)&lt;&gt;0,1,0)</f>
        <v>1</v>
      </c>
      <c r="BE64" s="3">
        <f>+IF(SUM(D64:AT64)&lt;&gt;0,1,0)</f>
        <v>1</v>
      </c>
    </row>
    <row r="65" spans="1:57" ht="15" customHeight="1">
      <c r="A65" s="49"/>
      <c r="B65" s="36"/>
      <c r="C65" s="37"/>
      <c r="D65" s="38"/>
      <c r="E65" s="38"/>
      <c r="F65" s="21"/>
      <c r="G65" s="37"/>
      <c r="H65" s="38"/>
      <c r="I65" s="38"/>
      <c r="J65" s="21"/>
      <c r="K65" s="37"/>
      <c r="L65" s="38"/>
      <c r="M65" s="38"/>
      <c r="N65" s="21"/>
      <c r="O65" s="37"/>
      <c r="P65" s="38"/>
      <c r="Q65" s="38"/>
      <c r="R65" s="21"/>
      <c r="S65" s="37"/>
      <c r="T65" s="38"/>
      <c r="U65" s="38"/>
      <c r="V65" s="21"/>
      <c r="W65" s="37"/>
      <c r="X65" s="38"/>
      <c r="Y65" s="38"/>
      <c r="Z65" s="21"/>
      <c r="AA65" s="37"/>
      <c r="AB65" s="38"/>
      <c r="AC65" s="38"/>
      <c r="AD65" s="21"/>
      <c r="AE65" s="37"/>
      <c r="AF65" s="38"/>
      <c r="AG65" s="38"/>
      <c r="AH65" s="21"/>
      <c r="AI65" s="22"/>
      <c r="AJ65" s="20"/>
      <c r="AK65" s="20"/>
      <c r="AL65" s="21"/>
      <c r="AM65" s="22"/>
      <c r="AN65" s="20"/>
      <c r="AO65" s="20"/>
      <c r="AP65" s="21"/>
      <c r="AQ65" s="37"/>
      <c r="AR65" s="38"/>
      <c r="AS65" s="38"/>
      <c r="AT65" s="38"/>
      <c r="AU65" s="37"/>
      <c r="AV65" s="38"/>
      <c r="AW65" s="38"/>
      <c r="AX65" s="39"/>
      <c r="AY65" s="37"/>
      <c r="AZ65" s="38"/>
      <c r="BA65" s="38"/>
      <c r="BB65" s="39"/>
      <c r="BC65" s="40"/>
      <c r="BD65" s="3"/>
    </row>
    <row r="66" spans="1:57" s="2" customFormat="1" ht="15" customHeight="1">
      <c r="A66" s="59">
        <v>13120900</v>
      </c>
      <c r="B66" s="25" t="s">
        <v>53</v>
      </c>
      <c r="C66" s="17">
        <f t="shared" ref="C66" si="172">SUM(C68:C69)</f>
        <v>47009.039760000007</v>
      </c>
      <c r="D66" s="18">
        <f t="shared" ref="D66:L66" si="173">SUM(D68:D69)</f>
        <v>1877358.0322099999</v>
      </c>
      <c r="E66" s="18">
        <f t="shared" ref="E66" si="174">+C66-D66</f>
        <v>-1830348.9924499998</v>
      </c>
      <c r="F66" s="26">
        <f t="shared" ref="F66" si="175">+(D66/C66)*100</f>
        <v>3993.6106795515611</v>
      </c>
      <c r="G66" s="17">
        <f t="shared" ref="G66" si="176">SUM(G68:G69)</f>
        <v>1224179.9653286398</v>
      </c>
      <c r="H66" s="18">
        <f t="shared" si="173"/>
        <v>2049351.5871199998</v>
      </c>
      <c r="I66" s="18">
        <f>+G66-H66</f>
        <v>-825171.62179135997</v>
      </c>
      <c r="J66" s="26">
        <f t="shared" ref="J66" si="177">+(H66/G66)*100</f>
        <v>167.40607142429721</v>
      </c>
      <c r="K66" s="17">
        <f t="shared" ref="K66" si="178">SUM(K68:K69)</f>
        <v>2373047.9124473999</v>
      </c>
      <c r="L66" s="18">
        <f t="shared" si="173"/>
        <v>1919403.68827</v>
      </c>
      <c r="M66" s="18">
        <f t="shared" ref="M66" si="179">+K66-L66</f>
        <v>453644.22417739988</v>
      </c>
      <c r="N66" s="26">
        <f t="shared" ref="N66" si="180">+(L66/K66)*100</f>
        <v>80.883478087488669</v>
      </c>
      <c r="O66" s="17">
        <f t="shared" ref="O66" si="181">SUM(O68:O69)</f>
        <v>2074979.7668225798</v>
      </c>
      <c r="P66" s="18">
        <f t="shared" ref="P66:T66" si="182">SUM(P68:P69)</f>
        <v>2158852.3700800003</v>
      </c>
      <c r="Q66" s="18">
        <f>+O66-P66</f>
        <v>-83872.603257420473</v>
      </c>
      <c r="R66" s="26">
        <f t="shared" ref="R66" si="183">+(P66/O66)*100</f>
        <v>104.04209258318961</v>
      </c>
      <c r="S66" s="17">
        <f t="shared" ref="S66" si="184">SUM(S68:S69)</f>
        <v>2391794.5392405428</v>
      </c>
      <c r="T66" s="18">
        <f t="shared" si="182"/>
        <v>2333220.4486700003</v>
      </c>
      <c r="U66" s="18">
        <f>+S66-T66</f>
        <v>58574.090570542496</v>
      </c>
      <c r="V66" s="26">
        <f t="shared" ref="V66" si="185">+(T66/S66)*100</f>
        <v>97.551040040874852</v>
      </c>
      <c r="W66" s="17">
        <f t="shared" ref="W66" si="186">SUM(W68:W69)</f>
        <v>2350060.6100602997</v>
      </c>
      <c r="X66" s="18">
        <f t="shared" ref="X66:AB66" si="187">SUM(X68:X69)</f>
        <v>2526339.7861299999</v>
      </c>
      <c r="Y66" s="18">
        <f t="shared" ref="Y66" si="188">+W66-X66</f>
        <v>-176279.17606970016</v>
      </c>
      <c r="Z66" s="26">
        <f t="shared" ref="Z66" si="189">+(X66/W66)*100</f>
        <v>107.50104807148684</v>
      </c>
      <c r="AA66" s="17">
        <f t="shared" ref="AA66" si="190">SUM(AA68:AA69)</f>
        <v>2633311.7703600852</v>
      </c>
      <c r="AB66" s="18">
        <f t="shared" si="187"/>
        <v>2599254.9468499999</v>
      </c>
      <c r="AC66" s="18">
        <f t="shared" ref="AC66" si="191">+AA66-AB66</f>
        <v>34056.823510085233</v>
      </c>
      <c r="AD66" s="26">
        <f t="shared" ref="AD66" si="192">+(AB66/AA66)*100</f>
        <v>98.706692314468029</v>
      </c>
      <c r="AE66" s="17">
        <f t="shared" ref="AE66" si="193">SUM(AE68:AE69)</f>
        <v>2712300</v>
      </c>
      <c r="AF66" s="18">
        <f t="shared" ref="AF66" si="194">SUM(AF68:AF69)</f>
        <v>2701008.8462499999</v>
      </c>
      <c r="AG66" s="18">
        <f t="shared" ref="AG66" si="195">+AE66-AF66</f>
        <v>11291.153750000056</v>
      </c>
      <c r="AH66" s="26">
        <f t="shared" ref="AH66" si="196">+(AF66/AE66)*100</f>
        <v>99.583705572761133</v>
      </c>
      <c r="AI66" s="27">
        <f t="shared" ref="AI66" si="197">SUM(AI68:AI69)</f>
        <v>2553.9591700001142</v>
      </c>
      <c r="AJ66" s="28">
        <f t="shared" ref="AJ66:AN66" si="198">SUM(AJ68:AJ69)</f>
        <v>2714538.0420399997</v>
      </c>
      <c r="AK66" s="28">
        <f t="shared" ref="AK66" si="199">+AI66-AJ66</f>
        <v>-2711984.0828699996</v>
      </c>
      <c r="AL66" s="26">
        <f t="shared" si="167"/>
        <v>106287.44867678829</v>
      </c>
      <c r="AM66" s="27">
        <f t="shared" ref="AM66" si="200">SUM(AM68:AM69)</f>
        <v>2787895.3712809994</v>
      </c>
      <c r="AN66" s="28">
        <f t="shared" si="198"/>
        <v>2712383.1640399997</v>
      </c>
      <c r="AO66" s="28">
        <f t="shared" ref="AO66" si="201">+AM66-AN66</f>
        <v>75512.207240999676</v>
      </c>
      <c r="AP66" s="26">
        <f t="shared" ref="AP66" si="202">+(AN66/AM66)*100</f>
        <v>97.291426069325453</v>
      </c>
      <c r="AQ66" s="17">
        <f t="shared" ref="AQ66" si="203">SUM(AQ68:AQ69)</f>
        <v>2781894.1593409996</v>
      </c>
      <c r="AR66" s="18">
        <f t="shared" ref="AR66" si="204">SUM(AR68:AR69)</f>
        <v>2893588.1160399998</v>
      </c>
      <c r="AS66" s="18">
        <f>+AQ66-AR66</f>
        <v>-111693.95669900021</v>
      </c>
      <c r="AT66" s="28">
        <f t="shared" si="169"/>
        <v>104.01503257497976</v>
      </c>
      <c r="AU66" s="17">
        <f t="shared" ref="AU66" si="205">SUM(AU68:AU69)</f>
        <v>2935900</v>
      </c>
      <c r="AV66" s="18">
        <f t="shared" ref="AV66:AZ66" si="206">SUM(AV68:AV69)</f>
        <v>3183036.57693</v>
      </c>
      <c r="AW66" s="18">
        <f>+AU66-AV66</f>
        <v>-247136.57692999998</v>
      </c>
      <c r="AX66" s="18">
        <f t="shared" si="170"/>
        <v>108.41774505024013</v>
      </c>
      <c r="AY66" s="17">
        <f t="shared" ref="AY66" si="207">SUM(AY68:AY69)</f>
        <v>4624170</v>
      </c>
      <c r="AZ66" s="18">
        <f t="shared" si="206"/>
        <v>1631424.6789600002</v>
      </c>
      <c r="BA66" s="18">
        <f t="shared" si="166"/>
        <v>2992745.3210399998</v>
      </c>
      <c r="BB66" s="26">
        <f>+(AZ66/AY66)*100</f>
        <v>35.280378510305638</v>
      </c>
      <c r="BC66" s="23">
        <f t="shared" ref="BC66" si="208">SUM(BC68:BC69)</f>
        <v>3278720.8609680673</v>
      </c>
      <c r="BD66" s="3">
        <f>+IF(SUM(D66:AT66)&lt;&gt;0,1,0)</f>
        <v>1</v>
      </c>
      <c r="BE66" s="3">
        <f>+IF(SUM(D66:AT66)&lt;&gt;0,1,0)</f>
        <v>1</v>
      </c>
    </row>
    <row r="67" spans="1:57" s="2" customFormat="1" ht="15" customHeight="1">
      <c r="A67" s="59"/>
      <c r="B67" s="25"/>
      <c r="C67" s="67"/>
      <c r="D67" s="68"/>
      <c r="E67" s="68"/>
      <c r="F67" s="26"/>
      <c r="G67" s="67"/>
      <c r="H67" s="68"/>
      <c r="I67" s="68"/>
      <c r="J67" s="26"/>
      <c r="K67" s="67"/>
      <c r="L67" s="68"/>
      <c r="M67" s="68"/>
      <c r="N67" s="26"/>
      <c r="O67" s="67"/>
      <c r="P67" s="68"/>
      <c r="Q67" s="68"/>
      <c r="R67" s="26"/>
      <c r="S67" s="67"/>
      <c r="T67" s="68"/>
      <c r="U67" s="68"/>
      <c r="V67" s="26"/>
      <c r="W67" s="67"/>
      <c r="X67" s="68"/>
      <c r="Y67" s="68"/>
      <c r="Z67" s="26"/>
      <c r="AA67" s="67"/>
      <c r="AB67" s="68"/>
      <c r="AC67" s="68"/>
      <c r="AD67" s="26"/>
      <c r="AE67" s="67"/>
      <c r="AF67" s="68"/>
      <c r="AG67" s="68"/>
      <c r="AH67" s="26"/>
      <c r="AI67" s="27"/>
      <c r="AJ67" s="28"/>
      <c r="AK67" s="28"/>
      <c r="AL67" s="26"/>
      <c r="AM67" s="27"/>
      <c r="AN67" s="28"/>
      <c r="AO67" s="28"/>
      <c r="AP67" s="26"/>
      <c r="AQ67" s="67"/>
      <c r="AR67" s="68"/>
      <c r="AS67" s="68"/>
      <c r="AT67" s="68"/>
      <c r="AU67" s="67"/>
      <c r="AV67" s="68"/>
      <c r="AW67" s="68"/>
      <c r="AX67" s="69"/>
      <c r="AY67" s="67"/>
      <c r="AZ67" s="68"/>
      <c r="BA67" s="68"/>
      <c r="BB67" s="69"/>
      <c r="BC67" s="70"/>
      <c r="BD67" s="3"/>
      <c r="BE67" s="3"/>
    </row>
    <row r="68" spans="1:57" s="2" customFormat="1" ht="15" customHeight="1">
      <c r="A68" s="49">
        <v>13120903</v>
      </c>
      <c r="B68" s="50" t="s">
        <v>54</v>
      </c>
      <c r="C68" s="30">
        <v>36364.800000000003</v>
      </c>
      <c r="D68" s="31">
        <v>11835.899600000001</v>
      </c>
      <c r="E68" s="31">
        <f t="shared" ref="E68:E69" si="209">+C68-D68</f>
        <v>24528.900400000002</v>
      </c>
      <c r="F68" s="21">
        <f t="shared" ref="F68:F93" si="210">+(D68/C68)*100</f>
        <v>32.547682374164026</v>
      </c>
      <c r="G68" s="30">
        <v>4756.0141440000007</v>
      </c>
      <c r="H68" s="31">
        <v>2613.1626999999999</v>
      </c>
      <c r="I68" s="31">
        <f t="shared" ref="I68:I69" si="211">+G68-H68</f>
        <v>2142.8514440000008</v>
      </c>
      <c r="J68" s="21">
        <f t="shared" ref="J68:J69" si="212">+(H68/G68)*100</f>
        <v>54.944384538819392</v>
      </c>
      <c r="K68" s="30">
        <v>1877.3979749999999</v>
      </c>
      <c r="L68" s="31">
        <v>2237.67749</v>
      </c>
      <c r="M68" s="31">
        <f t="shared" ref="M68:M69" si="213">+K68-L68</f>
        <v>-360.27951500000017</v>
      </c>
      <c r="N68" s="21">
        <f t="shared" ref="N68:N69" si="214">+(L68/K68)*100</f>
        <v>119.19036452566752</v>
      </c>
      <c r="O68" s="30">
        <v>2445.74539</v>
      </c>
      <c r="P68" s="31">
        <v>2325.7425000000003</v>
      </c>
      <c r="Q68" s="31">
        <f t="shared" ref="Q68:Q69" si="215">+O68-P68</f>
        <v>120.00288999999975</v>
      </c>
      <c r="R68" s="21">
        <f t="shared" ref="R68:R69" si="216">+(P68/O68)*100</f>
        <v>95.09340217952942</v>
      </c>
      <c r="S68" s="30">
        <v>2544.6195000000002</v>
      </c>
      <c r="T68" s="31">
        <v>1737.8847500000002</v>
      </c>
      <c r="U68" s="31">
        <f t="shared" ref="U68:U69" si="217">+S68-T68</f>
        <v>806.73475000000008</v>
      </c>
      <c r="V68" s="21">
        <f t="shared" ref="V68:V69" si="218">+(T68/S68)*100</f>
        <v>68.296448643893513</v>
      </c>
      <c r="W68" s="30">
        <v>1836.9870924999998</v>
      </c>
      <c r="X68" s="31">
        <v>3462.8990000000003</v>
      </c>
      <c r="Y68" s="31">
        <f t="shared" ref="Y68:Y69" si="219">+W68-X68</f>
        <v>-1625.9119075000006</v>
      </c>
      <c r="Z68" s="21">
        <f t="shared" ref="Z68:Z69" si="220">+(X68/W68)*100</f>
        <v>188.50970777847209</v>
      </c>
      <c r="AA68" s="30">
        <v>2817.179232</v>
      </c>
      <c r="AB68" s="31">
        <v>7021.2067500000003</v>
      </c>
      <c r="AC68" s="31">
        <f t="shared" ref="AC68:AC69" si="221">+AA68-AB68</f>
        <v>-4204.0275180000008</v>
      </c>
      <c r="AD68" s="21">
        <f t="shared" ref="AD68:AD69" si="222">+(AB68/AA68)*100</f>
        <v>249.22825889978733</v>
      </c>
      <c r="AE68" s="30">
        <v>2900</v>
      </c>
      <c r="AF68" s="31">
        <v>19836.64025</v>
      </c>
      <c r="AG68" s="31">
        <f t="shared" ref="AG68:AG69" si="223">+AE68-AF68</f>
        <v>-16936.64025</v>
      </c>
      <c r="AH68" s="21">
        <f t="shared" ref="AH68:AH69" si="224">+(AF68/AE68)*100</f>
        <v>684.02207758620693</v>
      </c>
      <c r="AI68" s="22">
        <v>2553.9927899999998</v>
      </c>
      <c r="AJ68" s="20">
        <v>9238.0419999999995</v>
      </c>
      <c r="AK68" s="20">
        <f t="shared" ref="AK68:AK69" si="225">+AI68-AJ68</f>
        <v>-6684.0492099999992</v>
      </c>
      <c r="AL68" s="21">
        <f>+(AJ68/AI68)*100</f>
        <v>361.70979167094674</v>
      </c>
      <c r="AM68" s="22">
        <v>14962.871239999999</v>
      </c>
      <c r="AN68" s="20">
        <v>7083.1639999999998</v>
      </c>
      <c r="AO68" s="20">
        <f t="shared" ref="AO68:AO69" si="226">+AM68-AN68</f>
        <v>7879.7072399999988</v>
      </c>
      <c r="AP68" s="21">
        <f t="shared" ref="AP68:AP69" si="227">+(AN68/AM68)*100</f>
        <v>47.338267411302006</v>
      </c>
      <c r="AQ68" s="30">
        <v>8961.6592999999993</v>
      </c>
      <c r="AR68" s="31">
        <v>23588.116000000002</v>
      </c>
      <c r="AS68" s="31">
        <f t="shared" ref="AS68:AS69" si="228">+AQ68-AR68</f>
        <v>-14626.456700000002</v>
      </c>
      <c r="AT68" s="20">
        <f t="shared" ref="AT68:AT69" si="229">+(AR68/AQ68)*100</f>
        <v>263.21147915096486</v>
      </c>
      <c r="AU68" s="30">
        <v>8500</v>
      </c>
      <c r="AV68" s="31">
        <v>72454.343989999994</v>
      </c>
      <c r="AW68" s="31">
        <f t="shared" ref="AW68:AW69" si="230">+AU68-AV68</f>
        <v>-63954.343989999994</v>
      </c>
      <c r="AX68" s="21">
        <f t="shared" ref="AX68:AX69" si="231">+(AV68/AU68)*100</f>
        <v>852.40404694117638</v>
      </c>
      <c r="AY68" s="30">
        <v>8670</v>
      </c>
      <c r="AZ68" s="31">
        <v>58580.548999999999</v>
      </c>
      <c r="BA68" s="31">
        <f t="shared" ref="BA68:BA69" si="232">+AY68-AZ68</f>
        <v>-49910.548999999999</v>
      </c>
      <c r="BB68" s="21">
        <f t="shared" ref="BB68:BB69" si="233">+(AZ68/AY68)*100</f>
        <v>675.66953863898493</v>
      </c>
      <c r="BC68" s="60">
        <v>74199.044593279192</v>
      </c>
      <c r="BD68" s="3">
        <f>+IF(SUM(D68:AT68)&lt;&gt;0,1,0)</f>
        <v>1</v>
      </c>
      <c r="BE68" s="3">
        <f>+IF(SUM(D68:AT68)&lt;&gt;0,1,0)</f>
        <v>1</v>
      </c>
    </row>
    <row r="69" spans="1:57" ht="15" customHeight="1">
      <c r="A69" s="49">
        <v>13120909</v>
      </c>
      <c r="B69" s="50" t="s">
        <v>55</v>
      </c>
      <c r="C69" s="30">
        <v>10644.239760000002</v>
      </c>
      <c r="D69" s="31">
        <v>1865522.13261</v>
      </c>
      <c r="E69" s="31">
        <f t="shared" si="209"/>
        <v>-1854877.8928499999</v>
      </c>
      <c r="F69" s="21">
        <f t="shared" si="210"/>
        <v>17526.119052865073</v>
      </c>
      <c r="G69" s="30">
        <v>1219423.9511846399</v>
      </c>
      <c r="H69" s="31">
        <v>2046738.4244199998</v>
      </c>
      <c r="I69" s="31">
        <f t="shared" si="211"/>
        <v>-827314.47323535988</v>
      </c>
      <c r="J69" s="21">
        <f t="shared" si="212"/>
        <v>167.84469604944567</v>
      </c>
      <c r="K69" s="30">
        <v>2371170.5144723998</v>
      </c>
      <c r="L69" s="31">
        <v>1917166.0107800001</v>
      </c>
      <c r="M69" s="31">
        <f t="shared" si="213"/>
        <v>454004.50369239971</v>
      </c>
      <c r="N69" s="21">
        <f t="shared" si="214"/>
        <v>80.853148226945692</v>
      </c>
      <c r="O69" s="30">
        <v>2072534.0214325797</v>
      </c>
      <c r="P69" s="31">
        <v>2156526.6275800001</v>
      </c>
      <c r="Q69" s="31">
        <f t="shared" si="215"/>
        <v>-83992.60614742036</v>
      </c>
      <c r="R69" s="21">
        <f t="shared" si="216"/>
        <v>104.05265270817425</v>
      </c>
      <c r="S69" s="30">
        <v>2389249.9197405428</v>
      </c>
      <c r="T69" s="31">
        <v>2331482.5639200001</v>
      </c>
      <c r="U69" s="31">
        <f t="shared" si="217"/>
        <v>57767.355820542667</v>
      </c>
      <c r="V69" s="21">
        <f t="shared" si="218"/>
        <v>97.58219701742982</v>
      </c>
      <c r="W69" s="30">
        <v>2348223.6229677997</v>
      </c>
      <c r="X69" s="31">
        <v>2522876.8871299997</v>
      </c>
      <c r="Y69" s="31">
        <f t="shared" si="219"/>
        <v>-174653.26416220004</v>
      </c>
      <c r="Z69" s="21">
        <f t="shared" si="220"/>
        <v>107.43767597148455</v>
      </c>
      <c r="AA69" s="30">
        <v>2630494.5911280853</v>
      </c>
      <c r="AB69" s="31">
        <v>2592233.7401000001</v>
      </c>
      <c r="AC69" s="31">
        <f t="shared" si="221"/>
        <v>38260.851028085221</v>
      </c>
      <c r="AD69" s="21">
        <f t="shared" si="222"/>
        <v>98.545488321583008</v>
      </c>
      <c r="AE69" s="30">
        <v>2709400</v>
      </c>
      <c r="AF69" s="31">
        <v>2681172.2059999998</v>
      </c>
      <c r="AG69" s="31">
        <f t="shared" si="223"/>
        <v>28227.794000000227</v>
      </c>
      <c r="AH69" s="21">
        <f t="shared" si="224"/>
        <v>98.958153318077791</v>
      </c>
      <c r="AI69" s="22">
        <v>-3.3619999885559082E-2</v>
      </c>
      <c r="AJ69" s="20">
        <v>2705300.0000399998</v>
      </c>
      <c r="AK69" s="20">
        <f t="shared" si="225"/>
        <v>-2705300.0336599997</v>
      </c>
      <c r="AL69" s="151">
        <f>+(AJ69/AI69)*100</f>
        <v>-8046698421.3227701</v>
      </c>
      <c r="AM69" s="22">
        <v>2772932.5000409996</v>
      </c>
      <c r="AN69" s="20">
        <v>2705300.0000399998</v>
      </c>
      <c r="AO69" s="20">
        <f t="shared" si="226"/>
        <v>67632.500000999775</v>
      </c>
      <c r="AP69" s="21">
        <f t="shared" si="227"/>
        <v>97.560975609756113</v>
      </c>
      <c r="AQ69" s="30">
        <v>2772932.5000409996</v>
      </c>
      <c r="AR69" s="31">
        <v>2870000.0000399998</v>
      </c>
      <c r="AS69" s="31">
        <f t="shared" si="228"/>
        <v>-97067.499999000225</v>
      </c>
      <c r="AT69" s="20">
        <f t="shared" si="229"/>
        <v>103.50053598483069</v>
      </c>
      <c r="AU69" s="30">
        <v>2927400</v>
      </c>
      <c r="AV69" s="31">
        <v>3110582.23294</v>
      </c>
      <c r="AW69" s="31">
        <f t="shared" si="230"/>
        <v>-183182.23294000002</v>
      </c>
      <c r="AX69" s="21">
        <f t="shared" si="231"/>
        <v>106.25750607843136</v>
      </c>
      <c r="AY69" s="30">
        <v>4615500</v>
      </c>
      <c r="AZ69" s="31">
        <v>1572844.12996</v>
      </c>
      <c r="BA69" s="31">
        <f t="shared" si="232"/>
        <v>3042655.87004</v>
      </c>
      <c r="BB69" s="21">
        <f t="shared" si="233"/>
        <v>34.077437546528003</v>
      </c>
      <c r="BC69" s="60">
        <v>3204521.8163747881</v>
      </c>
      <c r="BD69" s="3">
        <f>+IF(SUM(D69:AT69)&lt;&gt;0,1,0)</f>
        <v>1</v>
      </c>
      <c r="BE69" s="3">
        <f>+IF(SUM(D69:AT69)&lt;&gt;0,1,0)</f>
        <v>1</v>
      </c>
    </row>
    <row r="70" spans="1:57" ht="15" customHeight="1">
      <c r="A70" s="49"/>
      <c r="B70" s="36"/>
      <c r="C70" s="30"/>
      <c r="D70" s="31"/>
      <c r="E70" s="31"/>
      <c r="F70" s="21"/>
      <c r="G70" s="30"/>
      <c r="H70" s="31"/>
      <c r="I70" s="31"/>
      <c r="J70" s="21"/>
      <c r="K70" s="30"/>
      <c r="L70" s="31"/>
      <c r="M70" s="31"/>
      <c r="N70" s="21"/>
      <c r="O70" s="30"/>
      <c r="P70" s="31"/>
      <c r="Q70" s="31"/>
      <c r="R70" s="21"/>
      <c r="S70" s="30"/>
      <c r="T70" s="31"/>
      <c r="U70" s="31"/>
      <c r="V70" s="21"/>
      <c r="W70" s="30"/>
      <c r="X70" s="31"/>
      <c r="Y70" s="31"/>
      <c r="Z70" s="21"/>
      <c r="AA70" s="30"/>
      <c r="AB70" s="31"/>
      <c r="AC70" s="31"/>
      <c r="AD70" s="21"/>
      <c r="AE70" s="30"/>
      <c r="AF70" s="31"/>
      <c r="AG70" s="31"/>
      <c r="AH70" s="21"/>
      <c r="AI70" s="22"/>
      <c r="AJ70" s="20"/>
      <c r="AK70" s="20"/>
      <c r="AL70" s="21"/>
      <c r="AM70" s="22"/>
      <c r="AN70" s="20"/>
      <c r="AO70" s="20"/>
      <c r="AP70" s="21"/>
      <c r="AQ70" s="30"/>
      <c r="AR70" s="31"/>
      <c r="AS70" s="31"/>
      <c r="AT70" s="31"/>
      <c r="AU70" s="30"/>
      <c r="AV70" s="31"/>
      <c r="AW70" s="31"/>
      <c r="AX70" s="32"/>
      <c r="AY70" s="30"/>
      <c r="AZ70" s="31"/>
      <c r="BA70" s="31"/>
      <c r="BB70" s="32"/>
      <c r="BC70" s="60"/>
      <c r="BD70" s="3"/>
    </row>
    <row r="71" spans="1:57" s="2" customFormat="1" ht="15" customHeight="1">
      <c r="A71" s="59">
        <v>13200000</v>
      </c>
      <c r="B71" s="25" t="s">
        <v>56</v>
      </c>
      <c r="C71" s="17">
        <f t="shared" ref="C71:L71" si="234">C73</f>
        <v>113021865.5151531</v>
      </c>
      <c r="D71" s="18">
        <f t="shared" si="234"/>
        <v>109739158.54776998</v>
      </c>
      <c r="E71" s="18">
        <f>+C71-D71</f>
        <v>3282706.9673831165</v>
      </c>
      <c r="F71" s="26">
        <f t="shared" si="210"/>
        <v>97.095511605280478</v>
      </c>
      <c r="G71" s="17">
        <f t="shared" ref="G71" si="235">G73</f>
        <v>98254186.561653689</v>
      </c>
      <c r="H71" s="18">
        <f t="shared" si="234"/>
        <v>112315781.62057999</v>
      </c>
      <c r="I71" s="18">
        <f>+G71-H71</f>
        <v>-14061595.058926299</v>
      </c>
      <c r="J71" s="26">
        <f t="shared" ref="J71" si="236">+(H71/G71)*100</f>
        <v>114.31144621008364</v>
      </c>
      <c r="K71" s="17">
        <f t="shared" ref="K71" si="237">K73</f>
        <v>115270170.06156632</v>
      </c>
      <c r="L71" s="18">
        <f t="shared" si="234"/>
        <v>120449682.94919999</v>
      </c>
      <c r="M71" s="18">
        <f>+K71-L71</f>
        <v>-5179512.8876336664</v>
      </c>
      <c r="N71" s="26">
        <f t="shared" ref="N71" si="238">+(L71/K71)*100</f>
        <v>104.4933679588286</v>
      </c>
      <c r="O71" s="17">
        <f t="shared" ref="O71:T71" si="239">O73</f>
        <v>126375813.2356528</v>
      </c>
      <c r="P71" s="18">
        <f t="shared" si="239"/>
        <v>140732906.70944998</v>
      </c>
      <c r="Q71" s="18">
        <f>+O71-P71</f>
        <v>-14357093.473797172</v>
      </c>
      <c r="R71" s="26">
        <f t="shared" ref="R71" si="240">+(P71/O71)*100</f>
        <v>111.36063389521024</v>
      </c>
      <c r="S71" s="17">
        <f t="shared" ref="S71" si="241">S73</f>
        <v>143305055.09190187</v>
      </c>
      <c r="T71" s="18">
        <f t="shared" si="239"/>
        <v>137082947.50218999</v>
      </c>
      <c r="U71" s="18">
        <f>+S71-T71</f>
        <v>6222107.5897118747</v>
      </c>
      <c r="V71" s="26">
        <f t="shared" ref="V71" si="242">+(T71/S71)*100</f>
        <v>95.658138098672367</v>
      </c>
      <c r="W71" s="17">
        <f t="shared" ref="W71:AB71" si="243">W73</f>
        <v>144404750.88424185</v>
      </c>
      <c r="X71" s="18">
        <f t="shared" si="243"/>
        <v>142786711.41683</v>
      </c>
      <c r="Y71" s="18">
        <f>+W71-X71</f>
        <v>1618039.4674118459</v>
      </c>
      <c r="Z71" s="26">
        <f t="shared" ref="Z71" si="244">+(X71/W71)*100</f>
        <v>98.879510918093743</v>
      </c>
      <c r="AA71" s="17">
        <f t="shared" ref="AA71" si="245">AA73</f>
        <v>150600248.50354704</v>
      </c>
      <c r="AB71" s="18">
        <f t="shared" si="243"/>
        <v>158454802.93101996</v>
      </c>
      <c r="AC71" s="18">
        <f>+AA71-AB71</f>
        <v>-7854554.4274729192</v>
      </c>
      <c r="AD71" s="26">
        <f t="shared" ref="AD71" si="246">+(AB71/AA71)*100</f>
        <v>105.21549898192094</v>
      </c>
      <c r="AE71" s="17">
        <f t="shared" ref="AE71:AF71" si="247">AE73</f>
        <v>157623038.12347132</v>
      </c>
      <c r="AF71" s="18">
        <f t="shared" si="247"/>
        <v>166055340.64023</v>
      </c>
      <c r="AG71" s="18">
        <f>+AE71-AF71</f>
        <v>-8432302.5167586803</v>
      </c>
      <c r="AH71" s="26">
        <f t="shared" ref="AH71" si="248">+(AF71/AE71)*100</f>
        <v>105.34966374024168</v>
      </c>
      <c r="AI71" s="27">
        <f t="shared" ref="AI71:AN71" si="249">AI73</f>
        <v>162145871.98650002</v>
      </c>
      <c r="AJ71" s="28">
        <f t="shared" si="249"/>
        <v>180368315.46947002</v>
      </c>
      <c r="AK71" s="28">
        <f>+AI71-AJ71</f>
        <v>-18222443.482969999</v>
      </c>
      <c r="AL71" s="26">
        <f t="shared" ref="AL71" si="250">+(AJ71/AI71)*100</f>
        <v>111.23830243701003</v>
      </c>
      <c r="AM71" s="27">
        <f t="shared" si="249"/>
        <v>174594396.59369007</v>
      </c>
      <c r="AN71" s="28">
        <f t="shared" si="249"/>
        <v>192433111.07564002</v>
      </c>
      <c r="AO71" s="28">
        <f>+AM71-AN71</f>
        <v>-17838714.481949955</v>
      </c>
      <c r="AP71" s="26">
        <f t="shared" ref="AP71" si="251">+(AN71/AM71)*100</f>
        <v>110.21723195588207</v>
      </c>
      <c r="AQ71" s="17">
        <f t="shared" ref="AQ71:AR71" si="252">AQ73</f>
        <v>188191868.91231912</v>
      </c>
      <c r="AR71" s="18">
        <f t="shared" si="252"/>
        <v>208446141.26631999</v>
      </c>
      <c r="AS71" s="18">
        <f>+AQ71-AR71</f>
        <v>-20254272.354000866</v>
      </c>
      <c r="AT71" s="28">
        <f t="shared" ref="AT71" si="253">+(AR71/AQ71)*100</f>
        <v>110.76256507311567</v>
      </c>
      <c r="AU71" s="17">
        <f>AU73</f>
        <v>179961100</v>
      </c>
      <c r="AV71" s="18">
        <f>AV73</f>
        <v>205454882.30692002</v>
      </c>
      <c r="AW71" s="18">
        <f>+AU71-AV71</f>
        <v>-25493782.306920022</v>
      </c>
      <c r="AX71" s="26">
        <f t="shared" ref="AX71" si="254">+(AV71/AU71)*100</f>
        <v>114.16627388192227</v>
      </c>
      <c r="AY71" s="17">
        <f t="shared" ref="AY71:AZ71" si="255">AY73</f>
        <v>186514100</v>
      </c>
      <c r="AZ71" s="18">
        <f t="shared" si="255"/>
        <v>214894517.32346001</v>
      </c>
      <c r="BA71" s="18">
        <f>+AY71-AZ71</f>
        <v>-28380417.323460013</v>
      </c>
      <c r="BB71" s="26">
        <f t="shared" ref="BB71" si="256">+(AZ71/AY71)*100</f>
        <v>115.21623154681603</v>
      </c>
      <c r="BC71" s="23">
        <f t="shared" ref="BC71" si="257">BC73</f>
        <v>198460414.59999999</v>
      </c>
      <c r="BD71" s="3">
        <f>+IF(SUM(D71:AT71)&lt;&gt;0,1,0)</f>
        <v>1</v>
      </c>
      <c r="BE71" s="3">
        <f>+IF(SUM(D71:AT71)&lt;&gt;0,1,0)</f>
        <v>1</v>
      </c>
    </row>
    <row r="72" spans="1:57" s="2" customFormat="1" ht="15" customHeight="1">
      <c r="A72" s="59"/>
      <c r="B72" s="29"/>
      <c r="C72" s="37"/>
      <c r="D72" s="38"/>
      <c r="E72" s="38"/>
      <c r="F72" s="21"/>
      <c r="G72" s="37"/>
      <c r="H72" s="38"/>
      <c r="I72" s="38"/>
      <c r="J72" s="21"/>
      <c r="K72" s="37"/>
      <c r="L72" s="38"/>
      <c r="M72" s="38"/>
      <c r="N72" s="21"/>
      <c r="O72" s="37"/>
      <c r="P72" s="38"/>
      <c r="Q72" s="38"/>
      <c r="R72" s="21"/>
      <c r="S72" s="37"/>
      <c r="T72" s="38"/>
      <c r="U72" s="38"/>
      <c r="V72" s="21"/>
      <c r="W72" s="37"/>
      <c r="X72" s="38"/>
      <c r="Y72" s="38"/>
      <c r="Z72" s="21"/>
      <c r="AA72" s="37"/>
      <c r="AB72" s="38"/>
      <c r="AC72" s="38"/>
      <c r="AD72" s="21"/>
      <c r="AE72" s="37"/>
      <c r="AF72" s="38"/>
      <c r="AG72" s="38"/>
      <c r="AH72" s="21"/>
      <c r="AI72" s="22"/>
      <c r="AJ72" s="20"/>
      <c r="AK72" s="20"/>
      <c r="AL72" s="21"/>
      <c r="AM72" s="22"/>
      <c r="AN72" s="20"/>
      <c r="AO72" s="20"/>
      <c r="AP72" s="21"/>
      <c r="AQ72" s="37"/>
      <c r="AR72" s="38"/>
      <c r="AS72" s="38"/>
      <c r="AT72" s="38"/>
      <c r="AU72" s="37"/>
      <c r="AV72" s="38"/>
      <c r="AW72" s="38"/>
      <c r="AX72" s="39"/>
      <c r="AY72" s="37"/>
      <c r="AZ72" s="38"/>
      <c r="BA72" s="38"/>
      <c r="BB72" s="39"/>
      <c r="BC72" s="40"/>
      <c r="BD72" s="3"/>
      <c r="BE72" s="3"/>
    </row>
    <row r="73" spans="1:57" s="2" customFormat="1" ht="15" customHeight="1">
      <c r="A73" s="59">
        <v>13230000</v>
      </c>
      <c r="B73" s="25" t="s">
        <v>57</v>
      </c>
      <c r="C73" s="17">
        <f t="shared" ref="C73:L73" si="258">C75+C82</f>
        <v>113021865.5151531</v>
      </c>
      <c r="D73" s="18">
        <f t="shared" si="258"/>
        <v>109739158.54776998</v>
      </c>
      <c r="E73" s="18">
        <f>+C73-D73</f>
        <v>3282706.9673831165</v>
      </c>
      <c r="F73" s="26">
        <f t="shared" si="210"/>
        <v>97.095511605280478</v>
      </c>
      <c r="G73" s="17">
        <f t="shared" ref="G73" si="259">G75+G82</f>
        <v>98254186.561653689</v>
      </c>
      <c r="H73" s="18">
        <f t="shared" si="258"/>
        <v>112315781.62057999</v>
      </c>
      <c r="I73" s="18">
        <f>+G73-H73</f>
        <v>-14061595.058926299</v>
      </c>
      <c r="J73" s="26">
        <f t="shared" ref="J73" si="260">+(H73/G73)*100</f>
        <v>114.31144621008364</v>
      </c>
      <c r="K73" s="17">
        <f t="shared" ref="K73" si="261">K75+K82</f>
        <v>115270170.06156632</v>
      </c>
      <c r="L73" s="18">
        <f t="shared" si="258"/>
        <v>120449682.94919999</v>
      </c>
      <c r="M73" s="18">
        <f>+K73-L73</f>
        <v>-5179512.8876336664</v>
      </c>
      <c r="N73" s="26">
        <f t="shared" ref="N73" si="262">+(L73/K73)*100</f>
        <v>104.4933679588286</v>
      </c>
      <c r="O73" s="17">
        <f t="shared" ref="O73:T73" si="263">O75+O82</f>
        <v>126375813.2356528</v>
      </c>
      <c r="P73" s="18">
        <f t="shared" si="263"/>
        <v>140732906.70944998</v>
      </c>
      <c r="Q73" s="18">
        <f>+O73-P73</f>
        <v>-14357093.473797172</v>
      </c>
      <c r="R73" s="26">
        <f t="shared" ref="R73" si="264">+(P73/O73)*100</f>
        <v>111.36063389521024</v>
      </c>
      <c r="S73" s="17">
        <f t="shared" ref="S73" si="265">S75+S82</f>
        <v>143305055.09190187</v>
      </c>
      <c r="T73" s="18">
        <f t="shared" si="263"/>
        <v>137082947.50218999</v>
      </c>
      <c r="U73" s="18">
        <f>+S73-T73</f>
        <v>6222107.5897118747</v>
      </c>
      <c r="V73" s="26">
        <f t="shared" ref="V73" si="266">+(T73/S73)*100</f>
        <v>95.658138098672367</v>
      </c>
      <c r="W73" s="17">
        <f t="shared" ref="W73:AB73" si="267">W75+W82</f>
        <v>144404750.88424185</v>
      </c>
      <c r="X73" s="18">
        <f t="shared" si="267"/>
        <v>142786711.41683</v>
      </c>
      <c r="Y73" s="18">
        <f>+W73-X73</f>
        <v>1618039.4674118459</v>
      </c>
      <c r="Z73" s="26">
        <f t="shared" ref="Z73" si="268">+(X73/W73)*100</f>
        <v>98.879510918093743</v>
      </c>
      <c r="AA73" s="17">
        <f t="shared" ref="AA73" si="269">AA75+AA82</f>
        <v>150600248.50354704</v>
      </c>
      <c r="AB73" s="18">
        <f t="shared" si="267"/>
        <v>158454802.93101996</v>
      </c>
      <c r="AC73" s="18">
        <f>+AA73-AB73</f>
        <v>-7854554.4274729192</v>
      </c>
      <c r="AD73" s="26">
        <f t="shared" ref="AD73" si="270">+(AB73/AA73)*100</f>
        <v>105.21549898192094</v>
      </c>
      <c r="AE73" s="17">
        <f t="shared" ref="AE73:AF73" si="271">AE75+AE82</f>
        <v>157623038.12347132</v>
      </c>
      <c r="AF73" s="18">
        <f t="shared" si="271"/>
        <v>166055340.64023</v>
      </c>
      <c r="AG73" s="18">
        <f>+AE73-AF73</f>
        <v>-8432302.5167586803</v>
      </c>
      <c r="AH73" s="26">
        <f t="shared" ref="AH73" si="272">+(AF73/AE73)*100</f>
        <v>105.34966374024168</v>
      </c>
      <c r="AI73" s="27">
        <f t="shared" ref="AI73:AN73" si="273">AI75+AI82</f>
        <v>162145871.98650002</v>
      </c>
      <c r="AJ73" s="28">
        <f t="shared" si="273"/>
        <v>180368315.46947002</v>
      </c>
      <c r="AK73" s="28">
        <f>+AI73-AJ73</f>
        <v>-18222443.482969999</v>
      </c>
      <c r="AL73" s="26">
        <f t="shared" ref="AL73" si="274">+(AJ73/AI73)*100</f>
        <v>111.23830243701003</v>
      </c>
      <c r="AM73" s="27">
        <f t="shared" ref="AM73" si="275">AM75+AM82</f>
        <v>174594396.59369007</v>
      </c>
      <c r="AN73" s="28">
        <f t="shared" si="273"/>
        <v>192433111.07564002</v>
      </c>
      <c r="AO73" s="28">
        <f>+AM73-AN73</f>
        <v>-17838714.481949955</v>
      </c>
      <c r="AP73" s="26">
        <f t="shared" ref="AP73" si="276">+(AN73/AM73)*100</f>
        <v>110.21723195588207</v>
      </c>
      <c r="AQ73" s="17">
        <f t="shared" ref="AQ73:AR73" si="277">AQ75+AQ82</f>
        <v>188191868.91231912</v>
      </c>
      <c r="AR73" s="18">
        <f t="shared" si="277"/>
        <v>208446141.26631999</v>
      </c>
      <c r="AS73" s="18">
        <f>+AQ73-AR73</f>
        <v>-20254272.354000866</v>
      </c>
      <c r="AT73" s="28">
        <f t="shared" ref="AT73" si="278">+(AR73/AQ73)*100</f>
        <v>110.76256507311567</v>
      </c>
      <c r="AU73" s="17">
        <f t="shared" ref="AU73:AZ73" si="279">AU75+AU82</f>
        <v>179961100</v>
      </c>
      <c r="AV73" s="18">
        <f t="shared" si="279"/>
        <v>205454882.30692002</v>
      </c>
      <c r="AW73" s="18">
        <f>+AU73-AV73</f>
        <v>-25493782.306920022</v>
      </c>
      <c r="AX73" s="26">
        <f t="shared" ref="AX73" si="280">+(AV73/AU73)*100</f>
        <v>114.16627388192227</v>
      </c>
      <c r="AY73" s="17">
        <f t="shared" ref="AY73" si="281">AY75+AY82</f>
        <v>186514100</v>
      </c>
      <c r="AZ73" s="18">
        <f t="shared" si="279"/>
        <v>214894517.32346001</v>
      </c>
      <c r="BA73" s="18">
        <f>+AY73-AZ73</f>
        <v>-28380417.323460013</v>
      </c>
      <c r="BB73" s="26">
        <f t="shared" ref="BB73" si="282">+(AZ73/AY73)*100</f>
        <v>115.21623154681603</v>
      </c>
      <c r="BC73" s="23">
        <f t="shared" ref="BC73" si="283">BC75+BC82</f>
        <v>198460414.59999999</v>
      </c>
      <c r="BD73" s="3">
        <f>+IF(SUM(D73:AT73)&lt;&gt;0,1,0)</f>
        <v>1</v>
      </c>
      <c r="BE73" s="3">
        <f>+IF(SUM(D73:AT73)&lt;&gt;0,1,0)</f>
        <v>1</v>
      </c>
    </row>
    <row r="74" spans="1:57" s="2" customFormat="1" ht="15" customHeight="1">
      <c r="A74" s="59"/>
      <c r="B74" s="25"/>
      <c r="C74" s="37"/>
      <c r="D74" s="38"/>
      <c r="E74" s="38"/>
      <c r="F74" s="21"/>
      <c r="G74" s="37"/>
      <c r="H74" s="38"/>
      <c r="I74" s="38"/>
      <c r="J74" s="21"/>
      <c r="K74" s="37"/>
      <c r="L74" s="38"/>
      <c r="M74" s="38"/>
      <c r="N74" s="21"/>
      <c r="O74" s="37"/>
      <c r="P74" s="38"/>
      <c r="Q74" s="38"/>
      <c r="R74" s="21"/>
      <c r="S74" s="37"/>
      <c r="T74" s="38"/>
      <c r="U74" s="38"/>
      <c r="V74" s="21"/>
      <c r="W74" s="37"/>
      <c r="X74" s="38"/>
      <c r="Y74" s="38"/>
      <c r="Z74" s="21"/>
      <c r="AA74" s="37"/>
      <c r="AB74" s="38"/>
      <c r="AC74" s="38"/>
      <c r="AD74" s="21"/>
      <c r="AE74" s="37"/>
      <c r="AF74" s="38"/>
      <c r="AG74" s="38"/>
      <c r="AH74" s="21"/>
      <c r="AI74" s="22"/>
      <c r="AJ74" s="20"/>
      <c r="AK74" s="20"/>
      <c r="AL74" s="21"/>
      <c r="AM74" s="22"/>
      <c r="AN74" s="20"/>
      <c r="AO74" s="20"/>
      <c r="AP74" s="21"/>
      <c r="AQ74" s="37"/>
      <c r="AR74" s="38"/>
      <c r="AS74" s="38"/>
      <c r="AT74" s="38"/>
      <c r="AU74" s="37"/>
      <c r="AV74" s="38"/>
      <c r="AW74" s="38"/>
      <c r="AX74" s="39"/>
      <c r="AY74" s="37"/>
      <c r="AZ74" s="38"/>
      <c r="BA74" s="38"/>
      <c r="BB74" s="39"/>
      <c r="BC74" s="40"/>
      <c r="BD74" s="3"/>
      <c r="BE74" s="3"/>
    </row>
    <row r="75" spans="1:57" ht="15" customHeight="1">
      <c r="A75" s="59">
        <v>13230100</v>
      </c>
      <c r="B75" s="25" t="s">
        <v>58</v>
      </c>
      <c r="C75" s="74">
        <f t="shared" ref="C75" si="284">SUM(C77:C80)</f>
        <v>101627057.0459331</v>
      </c>
      <c r="D75" s="75">
        <f t="shared" ref="D75:L75" si="285">SUM(D77:D80)</f>
        <v>102982315.99335998</v>
      </c>
      <c r="E75" s="75">
        <f>+C75-D75</f>
        <v>-1355258.9474268854</v>
      </c>
      <c r="F75" s="76">
        <f t="shared" si="210"/>
        <v>101.33356114682563</v>
      </c>
      <c r="G75" s="74">
        <f t="shared" ref="G75" si="286">SUM(G77:G80)</f>
        <v>92583916.68882899</v>
      </c>
      <c r="H75" s="75">
        <f t="shared" si="285"/>
        <v>103397622.83126999</v>
      </c>
      <c r="I75" s="75">
        <f>+G75-H75</f>
        <v>-10813706.142441005</v>
      </c>
      <c r="J75" s="76">
        <f t="shared" ref="J75" si="287">+(H75/G75)*100</f>
        <v>111.67989703739308</v>
      </c>
      <c r="K75" s="74">
        <f t="shared" ref="K75" si="288">SUM(K77:K80)</f>
        <v>105897933.61697333</v>
      </c>
      <c r="L75" s="75">
        <f t="shared" si="285"/>
        <v>112197402.31401999</v>
      </c>
      <c r="M75" s="75">
        <f>+K75-L75</f>
        <v>-6299468.6970466673</v>
      </c>
      <c r="N75" s="76">
        <f t="shared" ref="N75" si="289">+(L75/K75)*100</f>
        <v>105.94862286910289</v>
      </c>
      <c r="O75" s="74">
        <f t="shared" ref="O75" si="290">SUM(O77:O80)</f>
        <v>117340281.82238181</v>
      </c>
      <c r="P75" s="75">
        <f t="shared" ref="P75:T75" si="291">SUM(P77:P80)</f>
        <v>130783445.66874999</v>
      </c>
      <c r="Q75" s="75">
        <f>+O75-P75</f>
        <v>-13443163.846368179</v>
      </c>
      <c r="R75" s="76">
        <f t="shared" ref="R75" si="292">+(P75/O75)*100</f>
        <v>111.45656345594696</v>
      </c>
      <c r="S75" s="74">
        <f t="shared" ref="S75" si="293">SUM(S77:S80)</f>
        <v>133249058.06134987</v>
      </c>
      <c r="T75" s="75">
        <f t="shared" si="291"/>
        <v>127142494.32202999</v>
      </c>
      <c r="U75" s="75">
        <f>+S75-T75</f>
        <v>6106563.7393198758</v>
      </c>
      <c r="V75" s="76">
        <f t="shared" ref="V75" si="294">+(T75/S75)*100</f>
        <v>95.417180557848056</v>
      </c>
      <c r="W75" s="74">
        <f t="shared" ref="W75" si="295">SUM(W77:W80)</f>
        <v>133360514.59366544</v>
      </c>
      <c r="X75" s="75">
        <f t="shared" ref="X75:AB75" si="296">SUM(X77:X80)</f>
        <v>130200726.98601002</v>
      </c>
      <c r="Y75" s="75">
        <f>+W75-X75</f>
        <v>3159787.6076554209</v>
      </c>
      <c r="Z75" s="76">
        <f t="shared" ref="Z75" si="297">+(X75/W75)*100</f>
        <v>97.630642310219827</v>
      </c>
      <c r="AA75" s="74">
        <f t="shared" ref="AA75" si="298">SUM(AA77:AA80)</f>
        <v>137526371.48096913</v>
      </c>
      <c r="AB75" s="75">
        <f t="shared" si="296"/>
        <v>143617346.49123996</v>
      </c>
      <c r="AC75" s="75">
        <f>+AA75-AB75</f>
        <v>-6090975.010270834</v>
      </c>
      <c r="AD75" s="76">
        <f t="shared" ref="AD75" si="299">+(AB75/AA75)*100</f>
        <v>104.42895056757438</v>
      </c>
      <c r="AE75" s="74">
        <f t="shared" ref="AE75" si="300">SUM(AE77:AE80)</f>
        <v>144156938.12347132</v>
      </c>
      <c r="AF75" s="75">
        <f t="shared" ref="AF75" si="301">SUM(AF77:AF80)</f>
        <v>145902704.21931002</v>
      </c>
      <c r="AG75" s="75">
        <f>+AE75-AF75</f>
        <v>-1745766.0958386958</v>
      </c>
      <c r="AH75" s="76">
        <f t="shared" ref="AH75" si="302">+(AF75/AE75)*100</f>
        <v>101.21101774119496</v>
      </c>
      <c r="AI75" s="77">
        <f t="shared" ref="AI75" si="303">SUM(AI77:AI80)</f>
        <v>148695667.39312002</v>
      </c>
      <c r="AJ75" s="78">
        <f t="shared" ref="AJ75:AN75" si="304">SUM(AJ77:AJ80)</f>
        <v>162943502.40598002</v>
      </c>
      <c r="AK75" s="78">
        <f>+AI75-AJ75</f>
        <v>-14247835.01286</v>
      </c>
      <c r="AL75" s="76">
        <f t="shared" ref="AL75" si="305">+(AJ75/AI75)*100</f>
        <v>109.58187636711143</v>
      </c>
      <c r="AM75" s="77">
        <f t="shared" ref="AM75" si="306">SUM(AM77:AM80)</f>
        <v>157618657.17521328</v>
      </c>
      <c r="AN75" s="78">
        <f t="shared" si="304"/>
        <v>177741576.71488002</v>
      </c>
      <c r="AO75" s="78">
        <f>+AM75-AN75</f>
        <v>-20122919.539666742</v>
      </c>
      <c r="AP75" s="76">
        <f t="shared" ref="AP75" si="307">+(AN75/AM75)*100</f>
        <v>112.76683858389779</v>
      </c>
      <c r="AQ75" s="74">
        <f t="shared" ref="AQ75" si="308">SUM(AQ77:AQ80)</f>
        <v>170537099.91710326</v>
      </c>
      <c r="AR75" s="75">
        <f t="shared" ref="AR75" si="309">SUM(AR77:AR80)</f>
        <v>185838163.86352</v>
      </c>
      <c r="AS75" s="75">
        <f>+AQ75-AR75</f>
        <v>-15301063.946416736</v>
      </c>
      <c r="AT75" s="78">
        <f t="shared" ref="AT75" si="310">+(AR75/AQ75)*100</f>
        <v>108.9722787322257</v>
      </c>
      <c r="AU75" s="74">
        <f t="shared" ref="AU75" si="311">SUM(AU77:AU80)</f>
        <v>162187800</v>
      </c>
      <c r="AV75" s="75">
        <f t="shared" ref="AV75:AZ75" si="312">SUM(AV77:AV80)</f>
        <v>196256282.50179002</v>
      </c>
      <c r="AW75" s="75">
        <f>+AU75-AV75</f>
        <v>-34068482.501790017</v>
      </c>
      <c r="AX75" s="76">
        <f t="shared" ref="AX75" si="313">+(AV75/AU75)*100</f>
        <v>121.00557656111619</v>
      </c>
      <c r="AY75" s="74">
        <f t="shared" ref="AY75" si="314">SUM(AY77:AY80)</f>
        <v>170561200</v>
      </c>
      <c r="AZ75" s="75">
        <f t="shared" si="312"/>
        <v>204706806.94165</v>
      </c>
      <c r="BA75" s="75">
        <f>+AY75-AZ75</f>
        <v>-34145606.941650003</v>
      </c>
      <c r="BB75" s="76">
        <f t="shared" ref="BB75" si="315">+(AZ75/AY75)*100</f>
        <v>120.01956303171531</v>
      </c>
      <c r="BC75" s="79">
        <f t="shared" ref="BC75" si="316">SUM(BC77:BC80)</f>
        <v>190766718.09999999</v>
      </c>
      <c r="BD75" s="3">
        <f>+IF(SUM(D75:AT75)&lt;&gt;0,1,0)</f>
        <v>1</v>
      </c>
      <c r="BE75" s="3">
        <f>+IF(SUM(D75:AT75)&lt;&gt;0,1,0)</f>
        <v>1</v>
      </c>
    </row>
    <row r="76" spans="1:57" s="2" customFormat="1" ht="15" customHeight="1">
      <c r="A76" s="59"/>
      <c r="B76" s="25"/>
      <c r="C76" s="37"/>
      <c r="D76" s="38"/>
      <c r="E76" s="38"/>
      <c r="F76" s="21"/>
      <c r="G76" s="37"/>
      <c r="H76" s="38"/>
      <c r="I76" s="38"/>
      <c r="J76" s="21"/>
      <c r="K76" s="37"/>
      <c r="L76" s="38"/>
      <c r="M76" s="38"/>
      <c r="N76" s="21"/>
      <c r="O76" s="37"/>
      <c r="P76" s="38"/>
      <c r="Q76" s="38"/>
      <c r="R76" s="21"/>
      <c r="S76" s="37"/>
      <c r="T76" s="38"/>
      <c r="U76" s="38"/>
      <c r="V76" s="21"/>
      <c r="W76" s="37"/>
      <c r="X76" s="38"/>
      <c r="Y76" s="38"/>
      <c r="Z76" s="21"/>
      <c r="AA76" s="37"/>
      <c r="AB76" s="38"/>
      <c r="AC76" s="38"/>
      <c r="AD76" s="21"/>
      <c r="AE76" s="37"/>
      <c r="AF76" s="38"/>
      <c r="AG76" s="38"/>
      <c r="AH76" s="21"/>
      <c r="AI76" s="22"/>
      <c r="AJ76" s="20"/>
      <c r="AK76" s="20"/>
      <c r="AL76" s="21"/>
      <c r="AM76" s="22"/>
      <c r="AN76" s="20"/>
      <c r="AO76" s="20"/>
      <c r="AP76" s="21"/>
      <c r="AQ76" s="37"/>
      <c r="AR76" s="38"/>
      <c r="AS76" s="38"/>
      <c r="AT76" s="38"/>
      <c r="AU76" s="37"/>
      <c r="AV76" s="38"/>
      <c r="AW76" s="38"/>
      <c r="AX76" s="39"/>
      <c r="AY76" s="37"/>
      <c r="AZ76" s="38"/>
      <c r="BA76" s="38"/>
      <c r="BB76" s="39"/>
      <c r="BC76" s="40"/>
      <c r="BD76" s="3"/>
      <c r="BE76" s="3"/>
    </row>
    <row r="77" spans="1:57" ht="15" customHeight="1">
      <c r="A77" s="49">
        <v>13230101</v>
      </c>
      <c r="B77" s="50" t="s">
        <v>59</v>
      </c>
      <c r="C77" s="30">
        <v>70892564.550632</v>
      </c>
      <c r="D77" s="31">
        <v>74892131.640289992</v>
      </c>
      <c r="E77" s="31">
        <f t="shared" ref="E77:E80" si="317">+C77-D77</f>
        <v>-3999567.0896579921</v>
      </c>
      <c r="F77" s="21">
        <f t="shared" si="210"/>
        <v>105.64173001077069</v>
      </c>
      <c r="G77" s="30">
        <v>64611533.629587688</v>
      </c>
      <c r="H77" s="31">
        <v>82564090.57971999</v>
      </c>
      <c r="I77" s="31">
        <f t="shared" ref="I77:I80" si="318">+G77-H77</f>
        <v>-17952556.950132303</v>
      </c>
      <c r="J77" s="21">
        <f t="shared" ref="J77:J80" si="319">+(H77/G77)*100</f>
        <v>127.78537505865866</v>
      </c>
      <c r="K77" s="30">
        <v>82568575.133419722</v>
      </c>
      <c r="L77" s="31">
        <v>87236529.945529997</v>
      </c>
      <c r="M77" s="31">
        <f t="shared" ref="M77:M80" si="320">+K77-L77</f>
        <v>-4667954.812110275</v>
      </c>
      <c r="N77" s="21">
        <f t="shared" ref="N77:N80" si="321">+(L77/K77)*100</f>
        <v>105.65342783809395</v>
      </c>
      <c r="O77" s="30">
        <v>91685520.642093003</v>
      </c>
      <c r="P77" s="31">
        <v>101849534.83373</v>
      </c>
      <c r="Q77" s="31">
        <f t="shared" ref="Q77:Q80" si="322">+O77-P77</f>
        <v>-10164014.191636994</v>
      </c>
      <c r="R77" s="21">
        <f t="shared" ref="R77:R80" si="323">+(P77/O77)*100</f>
        <v>111.08573537070659</v>
      </c>
      <c r="S77" s="30">
        <v>103694742.0319224</v>
      </c>
      <c r="T77" s="31">
        <v>99914028.946969986</v>
      </c>
      <c r="U77" s="31">
        <f t="shared" ref="U77:U80" si="324">+S77-T77</f>
        <v>3780713.084952414</v>
      </c>
      <c r="V77" s="21">
        <f t="shared" ref="V77:V80" si="325">+(T77/S77)*100</f>
        <v>96.353997308958512</v>
      </c>
      <c r="W77" s="30">
        <v>103624404.0189144</v>
      </c>
      <c r="X77" s="31">
        <v>98928947.000340015</v>
      </c>
      <c r="Y77" s="31">
        <f t="shared" ref="Y77:Y80" si="326">+W77-X77</f>
        <v>4695457.0185743868</v>
      </c>
      <c r="Z77" s="21">
        <f t="shared" ref="Z77:Z80" si="327">+(X77/W77)*100</f>
        <v>95.468772956496494</v>
      </c>
      <c r="AA77" s="30">
        <v>107796284.36063097</v>
      </c>
      <c r="AB77" s="31">
        <v>113846441.31959999</v>
      </c>
      <c r="AC77" s="31">
        <f t="shared" ref="AC77:AC80" si="328">+AA77-AB77</f>
        <v>-6050156.9589690119</v>
      </c>
      <c r="AD77" s="21">
        <f t="shared" ref="AD77:AD80" si="329">+(AB77/AA77)*100</f>
        <v>105.61258395394066</v>
      </c>
      <c r="AE77" s="30">
        <v>111029457.98932192</v>
      </c>
      <c r="AF77" s="31">
        <v>117582366.35493001</v>
      </c>
      <c r="AG77" s="31">
        <f t="shared" ref="AG77:AG80" si="330">+AE77-AF77</f>
        <v>-6552908.3656080961</v>
      </c>
      <c r="AH77" s="21">
        <f t="shared" ref="AH77:AH80" si="331">+(AF77/AE77)*100</f>
        <v>105.90195474631454</v>
      </c>
      <c r="AI77" s="22">
        <v>113666560</v>
      </c>
      <c r="AJ77" s="20">
        <v>131489503.05803001</v>
      </c>
      <c r="AK77" s="20">
        <f t="shared" ref="AK77:AK80" si="332">+AI77-AJ77</f>
        <v>-17822943.058030009</v>
      </c>
      <c r="AL77" s="21">
        <f t="shared" ref="AL77:AL80" si="333">+(AJ77/AI77)*100</f>
        <v>115.68002326984296</v>
      </c>
      <c r="AM77" s="22">
        <v>121812256.67044859</v>
      </c>
      <c r="AN77" s="20">
        <v>144281398.01612002</v>
      </c>
      <c r="AO77" s="20">
        <f t="shared" ref="AO77:AO80" si="334">+AM77-AN77</f>
        <v>-22469141.34567143</v>
      </c>
      <c r="AP77" s="21">
        <f t="shared" ref="AP77:AP80" si="335">+(AN77/AM77)*100</f>
        <v>118.4457147087091</v>
      </c>
      <c r="AQ77" s="30">
        <v>137120000</v>
      </c>
      <c r="AR77" s="31">
        <v>159303858.01525</v>
      </c>
      <c r="AS77" s="31">
        <f t="shared" ref="AS77:AS80" si="336">+AQ77-AR77</f>
        <v>-22183858.015249997</v>
      </c>
      <c r="AT77" s="20">
        <f t="shared" ref="AT77:AT80" si="337">+(AR77/AQ77)*100</f>
        <v>116.1784262071543</v>
      </c>
      <c r="AU77" s="30">
        <v>131922600</v>
      </c>
      <c r="AV77" s="31">
        <v>170835641.50775</v>
      </c>
      <c r="AW77" s="31">
        <f t="shared" ref="AW77:AW80" si="338">+AU77-AV77</f>
        <v>-38913041.507750005</v>
      </c>
      <c r="AX77" s="21">
        <f t="shared" ref="AX77:AX80" si="339">+(AV77/AU77)*100</f>
        <v>129.4968727934031</v>
      </c>
      <c r="AY77" s="30">
        <v>142093900</v>
      </c>
      <c r="AZ77" s="31">
        <v>180570992.63687</v>
      </c>
      <c r="BA77" s="31">
        <f t="shared" ref="BA77:BA80" si="340">+AY77-AZ77</f>
        <v>-38477092.636869997</v>
      </c>
      <c r="BB77" s="21">
        <f t="shared" ref="BB77:BB80" si="341">+(AZ77/AY77)*100</f>
        <v>127.07863788443416</v>
      </c>
      <c r="BC77" s="60">
        <v>172556114.40000001</v>
      </c>
      <c r="BD77" s="3">
        <f>+IF(SUM(D77:AT77)&lt;&gt;0,1,0)</f>
        <v>1</v>
      </c>
      <c r="BE77" s="3">
        <f>+IF(SUM(D77:AT77)&lt;&gt;0,1,0)</f>
        <v>1</v>
      </c>
    </row>
    <row r="78" spans="1:57" ht="15" hidden="1" customHeight="1">
      <c r="A78" s="49">
        <v>13230105</v>
      </c>
      <c r="B78" s="50" t="s">
        <v>60</v>
      </c>
      <c r="C78" s="30">
        <v>0</v>
      </c>
      <c r="D78" s="31">
        <v>0</v>
      </c>
      <c r="E78" s="31">
        <f t="shared" si="317"/>
        <v>0</v>
      </c>
      <c r="F78" s="21" t="e">
        <f t="shared" si="210"/>
        <v>#DIV/0!</v>
      </c>
      <c r="G78" s="30">
        <v>0</v>
      </c>
      <c r="H78" s="31">
        <v>0</v>
      </c>
      <c r="I78" s="31">
        <f t="shared" si="318"/>
        <v>0</v>
      </c>
      <c r="J78" s="21" t="e">
        <f t="shared" si="319"/>
        <v>#DIV/0!</v>
      </c>
      <c r="K78" s="30">
        <v>0</v>
      </c>
      <c r="L78" s="31">
        <v>0</v>
      </c>
      <c r="M78" s="31">
        <f t="shared" si="320"/>
        <v>0</v>
      </c>
      <c r="N78" s="21" t="e">
        <f t="shared" si="321"/>
        <v>#DIV/0!</v>
      </c>
      <c r="O78" s="30">
        <v>0</v>
      </c>
      <c r="P78" s="31">
        <v>0</v>
      </c>
      <c r="Q78" s="31">
        <f t="shared" si="322"/>
        <v>0</v>
      </c>
      <c r="R78" s="21" t="e">
        <f t="shared" si="323"/>
        <v>#DIV/0!</v>
      </c>
      <c r="S78" s="30">
        <v>0</v>
      </c>
      <c r="T78" s="31">
        <v>0</v>
      </c>
      <c r="U78" s="31">
        <f t="shared" si="324"/>
        <v>0</v>
      </c>
      <c r="V78" s="21" t="e">
        <f t="shared" si="325"/>
        <v>#DIV/0!</v>
      </c>
      <c r="W78" s="30">
        <v>0</v>
      </c>
      <c r="X78" s="31">
        <v>0</v>
      </c>
      <c r="Y78" s="31">
        <f t="shared" si="326"/>
        <v>0</v>
      </c>
      <c r="Z78" s="21" t="e">
        <f t="shared" si="327"/>
        <v>#DIV/0!</v>
      </c>
      <c r="AA78" s="30">
        <v>0</v>
      </c>
      <c r="AB78" s="31">
        <v>0</v>
      </c>
      <c r="AC78" s="31">
        <f t="shared" si="328"/>
        <v>0</v>
      </c>
      <c r="AD78" s="21" t="e">
        <f t="shared" si="329"/>
        <v>#DIV/0!</v>
      </c>
      <c r="AE78" s="30">
        <v>0</v>
      </c>
      <c r="AF78" s="31">
        <v>0</v>
      </c>
      <c r="AG78" s="31">
        <f t="shared" si="330"/>
        <v>0</v>
      </c>
      <c r="AH78" s="21">
        <v>0</v>
      </c>
      <c r="AI78" s="22">
        <v>0</v>
      </c>
      <c r="AJ78" s="20">
        <v>0</v>
      </c>
      <c r="AK78" s="20">
        <f t="shared" si="332"/>
        <v>0</v>
      </c>
      <c r="AL78" s="21" t="e">
        <f t="shared" si="333"/>
        <v>#DIV/0!</v>
      </c>
      <c r="AM78" s="22">
        <v>0</v>
      </c>
      <c r="AN78" s="20">
        <v>0</v>
      </c>
      <c r="AO78" s="20">
        <f t="shared" si="334"/>
        <v>0</v>
      </c>
      <c r="AP78" s="21" t="e">
        <f t="shared" si="335"/>
        <v>#DIV/0!</v>
      </c>
      <c r="AQ78" s="30">
        <v>0</v>
      </c>
      <c r="AR78" s="31">
        <v>0</v>
      </c>
      <c r="AS78" s="31">
        <f t="shared" si="336"/>
        <v>0</v>
      </c>
      <c r="AT78" s="21" t="e">
        <f t="shared" si="337"/>
        <v>#DIV/0!</v>
      </c>
      <c r="AU78" s="30">
        <v>0</v>
      </c>
      <c r="AV78" s="31">
        <v>0</v>
      </c>
      <c r="AW78" s="31">
        <f t="shared" si="338"/>
        <v>0</v>
      </c>
      <c r="AX78" s="21" t="e">
        <f t="shared" si="339"/>
        <v>#DIV/0!</v>
      </c>
      <c r="AY78" s="30">
        <v>0</v>
      </c>
      <c r="AZ78" s="31">
        <v>0</v>
      </c>
      <c r="BA78" s="31">
        <f t="shared" si="340"/>
        <v>0</v>
      </c>
      <c r="BB78" s="21" t="e">
        <f t="shared" si="341"/>
        <v>#DIV/0!</v>
      </c>
      <c r="BC78" s="33">
        <v>0</v>
      </c>
      <c r="BD78" s="3" t="e">
        <f>+IF(SUM(D78:AT78)&lt;&gt;0,1,0)</f>
        <v>#DIV/0!</v>
      </c>
      <c r="BE78" s="3" t="e">
        <f>+IF(SUM(D78:AT78)&lt;&gt;0,1,0)</f>
        <v>#DIV/0!</v>
      </c>
    </row>
    <row r="79" spans="1:57" ht="15" customHeight="1">
      <c r="A79" s="49">
        <v>13230106</v>
      </c>
      <c r="B79" s="50" t="s">
        <v>61</v>
      </c>
      <c r="C79" s="30">
        <v>30725926.498632498</v>
      </c>
      <c r="D79" s="31">
        <v>28084583.810729999</v>
      </c>
      <c r="E79" s="31">
        <f t="shared" si="317"/>
        <v>2641342.687902499</v>
      </c>
      <c r="F79" s="21">
        <f t="shared" si="210"/>
        <v>91.403537699603447</v>
      </c>
      <c r="G79" s="30">
        <v>27966775.974724818</v>
      </c>
      <c r="H79" s="31">
        <v>20827983.572509997</v>
      </c>
      <c r="I79" s="31">
        <f t="shared" si="318"/>
        <v>7138792.4022148214</v>
      </c>
      <c r="J79" s="21">
        <f t="shared" si="319"/>
        <v>74.474024432896528</v>
      </c>
      <c r="K79" s="30">
        <v>23323545.524961602</v>
      </c>
      <c r="L79" s="31">
        <v>24955356.846889999</v>
      </c>
      <c r="M79" s="31">
        <f t="shared" si="320"/>
        <v>-1631811.3219283968</v>
      </c>
      <c r="N79" s="21">
        <f t="shared" si="321"/>
        <v>106.9964119313763</v>
      </c>
      <c r="O79" s="30">
        <v>25648967.814653598</v>
      </c>
      <c r="P79" s="31">
        <v>28928417.94734</v>
      </c>
      <c r="Q79" s="31">
        <f t="shared" si="322"/>
        <v>-3279450.1326864026</v>
      </c>
      <c r="R79" s="21">
        <f t="shared" si="323"/>
        <v>112.78589515330441</v>
      </c>
      <c r="S79" s="30">
        <v>29549327.675726898</v>
      </c>
      <c r="T79" s="31">
        <v>27223527.83901</v>
      </c>
      <c r="U79" s="31">
        <f t="shared" si="324"/>
        <v>2325799.8367168978</v>
      </c>
      <c r="V79" s="21">
        <f t="shared" si="325"/>
        <v>92.129093892625477</v>
      </c>
      <c r="W79" s="30">
        <v>29729825.789926399</v>
      </c>
      <c r="X79" s="31">
        <v>31268326.269050002</v>
      </c>
      <c r="Y79" s="31">
        <f t="shared" si="326"/>
        <v>-1538500.4791236036</v>
      </c>
      <c r="Z79" s="21">
        <f t="shared" si="327"/>
        <v>105.17493943622402</v>
      </c>
      <c r="AA79" s="30">
        <v>29725081.083020292</v>
      </c>
      <c r="AB79" s="31">
        <v>29767371.768600002</v>
      </c>
      <c r="AC79" s="31">
        <f t="shared" si="328"/>
        <v>-42290.685579709709</v>
      </c>
      <c r="AD79" s="21">
        <f t="shared" si="329"/>
        <v>100.14227273413181</v>
      </c>
      <c r="AE79" s="30">
        <v>33122280.134149417</v>
      </c>
      <c r="AF79" s="31">
        <v>28316652.988419998</v>
      </c>
      <c r="AG79" s="31">
        <f t="shared" si="330"/>
        <v>4805627.1457294188</v>
      </c>
      <c r="AH79" s="21">
        <f t="shared" si="331"/>
        <v>85.491255051687205</v>
      </c>
      <c r="AI79" s="22">
        <v>35025375.817639999</v>
      </c>
      <c r="AJ79" s="20">
        <v>31450236.601079997</v>
      </c>
      <c r="AK79" s="20">
        <f t="shared" si="332"/>
        <v>3575139.2165600024</v>
      </c>
      <c r="AL79" s="21">
        <f t="shared" si="333"/>
        <v>89.792717042712113</v>
      </c>
      <c r="AM79" s="22">
        <v>35802636.933717862</v>
      </c>
      <c r="AN79" s="20">
        <v>33458249.753899999</v>
      </c>
      <c r="AO79" s="20">
        <f t="shared" si="334"/>
        <v>2344387.1798178628</v>
      </c>
      <c r="AP79" s="21">
        <f t="shared" si="335"/>
        <v>93.451914773322216</v>
      </c>
      <c r="AQ79" s="30">
        <v>33412856.23841124</v>
      </c>
      <c r="AR79" s="31">
        <v>26534305.848269999</v>
      </c>
      <c r="AS79" s="31">
        <f t="shared" si="336"/>
        <v>6878550.3901412413</v>
      </c>
      <c r="AT79" s="20">
        <f t="shared" si="337"/>
        <v>79.413461869106243</v>
      </c>
      <c r="AU79" s="30">
        <v>30262000</v>
      </c>
      <c r="AV79" s="31">
        <v>18639665.895039998</v>
      </c>
      <c r="AW79" s="31">
        <f t="shared" si="338"/>
        <v>11622334.104960002</v>
      </c>
      <c r="AX79" s="21">
        <f t="shared" si="339"/>
        <v>61.594296130592816</v>
      </c>
      <c r="AY79" s="30">
        <v>28464100</v>
      </c>
      <c r="AZ79" s="31">
        <v>17537177.514469996</v>
      </c>
      <c r="BA79" s="31">
        <f t="shared" si="340"/>
        <v>10926922.485530004</v>
      </c>
      <c r="BB79" s="21">
        <f t="shared" si="341"/>
        <v>61.6115651451126</v>
      </c>
      <c r="BC79" s="60">
        <v>18207203.699999999</v>
      </c>
      <c r="BD79" s="3">
        <f>+IF(SUM(D79:AT79)&lt;&gt;0,1,0)</f>
        <v>1</v>
      </c>
      <c r="BE79" s="3">
        <f>+IF(SUM(D79:AT79)&lt;&gt;0,1,0)</f>
        <v>1</v>
      </c>
    </row>
    <row r="80" spans="1:57" ht="15" customHeight="1">
      <c r="A80" s="49">
        <v>13230107</v>
      </c>
      <c r="B80" s="50" t="s">
        <v>62</v>
      </c>
      <c r="C80" s="30">
        <v>8565.9966686000007</v>
      </c>
      <c r="D80" s="31">
        <v>5600.54234</v>
      </c>
      <c r="E80" s="31">
        <f t="shared" si="317"/>
        <v>2965.4543286000007</v>
      </c>
      <c r="F80" s="21">
        <f t="shared" si="210"/>
        <v>65.381094070812125</v>
      </c>
      <c r="G80" s="30">
        <v>5607.0845164800003</v>
      </c>
      <c r="H80" s="31">
        <v>5548.6790400000009</v>
      </c>
      <c r="I80" s="31">
        <f t="shared" si="318"/>
        <v>58.405476479999379</v>
      </c>
      <c r="J80" s="21">
        <f t="shared" si="319"/>
        <v>98.958362829945983</v>
      </c>
      <c r="K80" s="30">
        <v>5812.9585920000009</v>
      </c>
      <c r="L80" s="31">
        <v>5515.5216000000009</v>
      </c>
      <c r="M80" s="31">
        <f t="shared" si="320"/>
        <v>297.43699199999992</v>
      </c>
      <c r="N80" s="21">
        <f t="shared" si="321"/>
        <v>94.883208141042957</v>
      </c>
      <c r="O80" s="30">
        <v>5793.3656351999998</v>
      </c>
      <c r="P80" s="31">
        <v>5492.8876799999998</v>
      </c>
      <c r="Q80" s="31">
        <f t="shared" si="322"/>
        <v>300.4779552</v>
      </c>
      <c r="R80" s="21">
        <f t="shared" si="323"/>
        <v>94.813412891216103</v>
      </c>
      <c r="S80" s="30">
        <v>4988.3537005714288</v>
      </c>
      <c r="T80" s="31">
        <v>4937.5360500000006</v>
      </c>
      <c r="U80" s="31">
        <f t="shared" si="324"/>
        <v>50.817650571428203</v>
      </c>
      <c r="V80" s="21">
        <f t="shared" si="325"/>
        <v>98.981274111224167</v>
      </c>
      <c r="W80" s="30">
        <v>6284.7848246400008</v>
      </c>
      <c r="X80" s="31">
        <v>3453.7166200000001</v>
      </c>
      <c r="Y80" s="31">
        <f t="shared" si="326"/>
        <v>2831.0682046400007</v>
      </c>
      <c r="Z80" s="21">
        <f t="shared" si="327"/>
        <v>54.953617607709148</v>
      </c>
      <c r="AA80" s="30">
        <v>5006.0373178857144</v>
      </c>
      <c r="AB80" s="31">
        <v>3533.4030400000001</v>
      </c>
      <c r="AC80" s="31">
        <f t="shared" si="328"/>
        <v>1472.6342778857143</v>
      </c>
      <c r="AD80" s="21">
        <f t="shared" si="329"/>
        <v>70.582834598051363</v>
      </c>
      <c r="AE80" s="30">
        <v>5200</v>
      </c>
      <c r="AF80" s="31">
        <v>3684.8759600000003</v>
      </c>
      <c r="AG80" s="31">
        <f t="shared" si="330"/>
        <v>1515.1240399999997</v>
      </c>
      <c r="AH80" s="21">
        <f t="shared" si="331"/>
        <v>70.862999230769248</v>
      </c>
      <c r="AI80" s="22">
        <v>3731.57548</v>
      </c>
      <c r="AJ80" s="20">
        <v>3762.7468699999999</v>
      </c>
      <c r="AK80" s="20">
        <f t="shared" si="332"/>
        <v>-31.171389999999974</v>
      </c>
      <c r="AL80" s="21">
        <f t="shared" si="333"/>
        <v>100.83534126984884</v>
      </c>
      <c r="AM80" s="22">
        <v>3763.5710468399993</v>
      </c>
      <c r="AN80" s="20">
        <v>1928.9448600000001</v>
      </c>
      <c r="AO80" s="20">
        <f t="shared" si="334"/>
        <v>1834.6261868399993</v>
      </c>
      <c r="AP80" s="21">
        <f t="shared" si="335"/>
        <v>51.253047597430026</v>
      </c>
      <c r="AQ80" s="30">
        <v>4243.6786920000004</v>
      </c>
      <c r="AR80" s="31">
        <v>0</v>
      </c>
      <c r="AS80" s="31">
        <f t="shared" si="336"/>
        <v>4243.6786920000004</v>
      </c>
      <c r="AT80" s="20">
        <f t="shared" si="337"/>
        <v>0</v>
      </c>
      <c r="AU80" s="30">
        <v>3200</v>
      </c>
      <c r="AV80" s="31">
        <v>6780975.0990000004</v>
      </c>
      <c r="AW80" s="31">
        <f t="shared" si="338"/>
        <v>-6777775.0990000004</v>
      </c>
      <c r="AX80" s="21">
        <f t="shared" si="339"/>
        <v>211905.47184375001</v>
      </c>
      <c r="AY80" s="30">
        <v>3200</v>
      </c>
      <c r="AZ80" s="31">
        <v>6598636.7903100001</v>
      </c>
      <c r="BA80" s="31">
        <f t="shared" si="340"/>
        <v>-6595436.7903100001</v>
      </c>
      <c r="BB80" s="21">
        <f t="shared" si="341"/>
        <v>206207.39969718753</v>
      </c>
      <c r="BC80" s="60">
        <v>3400</v>
      </c>
      <c r="BD80" s="3">
        <f>+IF(SUM(D80:AT80)&lt;&gt;0,1,0)</f>
        <v>1</v>
      </c>
      <c r="BE80" s="3">
        <f>+IF(SUM(D80:AT80)&lt;&gt;0,1,0)</f>
        <v>1</v>
      </c>
    </row>
    <row r="81" spans="1:57" ht="15" customHeight="1">
      <c r="A81" s="49"/>
      <c r="B81" s="50"/>
      <c r="C81" s="80"/>
      <c r="D81" s="81"/>
      <c r="E81" s="81"/>
      <c r="F81" s="82"/>
      <c r="G81" s="80"/>
      <c r="H81" s="81"/>
      <c r="I81" s="81"/>
      <c r="J81" s="82"/>
      <c r="K81" s="80"/>
      <c r="L81" s="81"/>
      <c r="M81" s="81"/>
      <c r="N81" s="82"/>
      <c r="O81" s="80"/>
      <c r="P81" s="81"/>
      <c r="Q81" s="81"/>
      <c r="R81" s="82"/>
      <c r="S81" s="80"/>
      <c r="T81" s="81"/>
      <c r="U81" s="81"/>
      <c r="V81" s="82"/>
      <c r="W81" s="80"/>
      <c r="X81" s="81"/>
      <c r="Y81" s="81"/>
      <c r="Z81" s="82"/>
      <c r="AA81" s="80"/>
      <c r="AB81" s="81"/>
      <c r="AC81" s="81"/>
      <c r="AD81" s="82"/>
      <c r="AE81" s="80"/>
      <c r="AF81" s="81"/>
      <c r="AG81" s="81"/>
      <c r="AH81" s="82"/>
      <c r="AI81" s="83"/>
      <c r="AJ81" s="84"/>
      <c r="AK81" s="84"/>
      <c r="AL81" s="82"/>
      <c r="AM81" s="83"/>
      <c r="AN81" s="84"/>
      <c r="AO81" s="84"/>
      <c r="AP81" s="82"/>
      <c r="AQ81" s="80"/>
      <c r="AR81" s="81"/>
      <c r="AS81" s="81"/>
      <c r="AT81" s="81"/>
      <c r="AU81" s="80"/>
      <c r="AV81" s="81"/>
      <c r="AW81" s="81"/>
      <c r="AX81" s="85"/>
      <c r="AY81" s="80"/>
      <c r="AZ81" s="81"/>
      <c r="BA81" s="81"/>
      <c r="BB81" s="85"/>
      <c r="BC81" s="86"/>
      <c r="BD81" s="3"/>
    </row>
    <row r="82" spans="1:57" s="2" customFormat="1" ht="15" customHeight="1">
      <c r="A82" s="59">
        <v>13230200</v>
      </c>
      <c r="B82" s="25" t="s">
        <v>63</v>
      </c>
      <c r="C82" s="74">
        <f t="shared" ref="C82" si="342">SUM(C84:C89)</f>
        <v>11394808.469219999</v>
      </c>
      <c r="D82" s="75">
        <f t="shared" ref="D82:L82" si="343">SUM(D84:D89)</f>
        <v>6756842.5544100003</v>
      </c>
      <c r="E82" s="75">
        <f>+C82-D82</f>
        <v>4637965.9148099991</v>
      </c>
      <c r="F82" s="76">
        <f t="shared" si="210"/>
        <v>59.297552676394581</v>
      </c>
      <c r="G82" s="74">
        <f t="shared" ref="G82" si="344">SUM(G84:G89)</f>
        <v>5670269.8728247005</v>
      </c>
      <c r="H82" s="75">
        <f t="shared" si="343"/>
        <v>8918158.7893100008</v>
      </c>
      <c r="I82" s="75">
        <f>+G82-H82</f>
        <v>-3247888.9164853003</v>
      </c>
      <c r="J82" s="76">
        <f t="shared" ref="J82" si="345">+(H82/G82)*100</f>
        <v>157.27926517309365</v>
      </c>
      <c r="K82" s="74">
        <f t="shared" ref="K82" si="346">SUM(K84:K89)</f>
        <v>9372236.4445929993</v>
      </c>
      <c r="L82" s="75">
        <f t="shared" si="343"/>
        <v>8252280.6351799993</v>
      </c>
      <c r="M82" s="75">
        <f>+K82-L82</f>
        <v>1119955.809413</v>
      </c>
      <c r="N82" s="76">
        <f t="shared" ref="N82" si="347">+(L82/K82)*100</f>
        <v>88.050282170813972</v>
      </c>
      <c r="O82" s="74">
        <f t="shared" ref="O82" si="348">SUM(O84:O89)</f>
        <v>9035531.4132709987</v>
      </c>
      <c r="P82" s="75">
        <f t="shared" ref="P82:T82" si="349">SUM(P84:P89)</f>
        <v>9949461.0406999998</v>
      </c>
      <c r="Q82" s="75">
        <f>+O82-P82</f>
        <v>-913929.62742900103</v>
      </c>
      <c r="R82" s="76">
        <f t="shared" ref="R82" si="350">+(P82/O82)*100</f>
        <v>110.11484090561248</v>
      </c>
      <c r="S82" s="74">
        <f t="shared" ref="S82" si="351">SUM(S84:S89)</f>
        <v>10055997.030552</v>
      </c>
      <c r="T82" s="75">
        <f t="shared" si="349"/>
        <v>9940453.1801599991</v>
      </c>
      <c r="U82" s="75">
        <f>+S82-T82</f>
        <v>115543.85039200075</v>
      </c>
      <c r="V82" s="76">
        <f t="shared" ref="V82" si="352">+(T82/S82)*100</f>
        <v>98.850995579643111</v>
      </c>
      <c r="W82" s="74">
        <f t="shared" ref="W82" si="353">SUM(W84:W89)</f>
        <v>11044236.290576402</v>
      </c>
      <c r="X82" s="75">
        <f t="shared" ref="X82:AB82" si="354">SUM(X84:X89)</f>
        <v>12585984.430819999</v>
      </c>
      <c r="Y82" s="75">
        <f>+W82-X82</f>
        <v>-1541748.1402435973</v>
      </c>
      <c r="Z82" s="76">
        <f t="shared" ref="Z82" si="355">+(X82/W82)*100</f>
        <v>113.959753301902</v>
      </c>
      <c r="AA82" s="74">
        <f t="shared" ref="AA82" si="356">SUM(AA84:AA89)</f>
        <v>13073877.022577913</v>
      </c>
      <c r="AB82" s="75">
        <f t="shared" si="354"/>
        <v>14837456.439780001</v>
      </c>
      <c r="AC82" s="75">
        <f>+AA82-AB82</f>
        <v>-1763579.4172020871</v>
      </c>
      <c r="AD82" s="76">
        <f t="shared" ref="AD82" si="357">+(AB82/AA82)*100</f>
        <v>113.48933766285607</v>
      </c>
      <c r="AE82" s="74">
        <f t="shared" ref="AE82" si="358">SUM(AE84:AE89)</f>
        <v>13466100</v>
      </c>
      <c r="AF82" s="75">
        <f t="shared" ref="AF82" si="359">SUM(AF84:AF89)</f>
        <v>20152636.420919999</v>
      </c>
      <c r="AG82" s="75">
        <f>+AE82-AF82</f>
        <v>-6686536.4209199995</v>
      </c>
      <c r="AH82" s="76">
        <f t="shared" ref="AH82" si="360">+(AF82/AE82)*100</f>
        <v>149.65458760086437</v>
      </c>
      <c r="AI82" s="77">
        <f t="shared" ref="AI82" si="361">SUM(AI84:AI89)</f>
        <v>13450204.593379999</v>
      </c>
      <c r="AJ82" s="78">
        <f t="shared" ref="AJ82:AN82" si="362">SUM(AJ84:AJ89)</f>
        <v>17424813.06349</v>
      </c>
      <c r="AK82" s="78">
        <f>+AI82-AJ82</f>
        <v>-3974608.470110001</v>
      </c>
      <c r="AL82" s="76">
        <f t="shared" ref="AL82" si="363">+(AJ82/AI82)*100</f>
        <v>129.55054283758813</v>
      </c>
      <c r="AM82" s="77">
        <f t="shared" ref="AM82" si="364">SUM(AM84:AM89)</f>
        <v>16975739.418476801</v>
      </c>
      <c r="AN82" s="78">
        <f t="shared" si="362"/>
        <v>14691534.360759998</v>
      </c>
      <c r="AO82" s="78">
        <f>+AM82-AN82</f>
        <v>2284205.0577168036</v>
      </c>
      <c r="AP82" s="76">
        <f t="shared" ref="AP82" si="365">+(AN82/AM82)*100</f>
        <v>86.544297120686124</v>
      </c>
      <c r="AQ82" s="74">
        <f t="shared" ref="AQ82" si="366">SUM(AQ84:AQ89)</f>
        <v>17654768.995215874</v>
      </c>
      <c r="AR82" s="75">
        <f t="shared" ref="AR82" si="367">SUM(AR84:AR89)</f>
        <v>22607977.402800001</v>
      </c>
      <c r="AS82" s="75">
        <f>+AQ82-AR82</f>
        <v>-4953208.407584127</v>
      </c>
      <c r="AT82" s="78">
        <f t="shared" ref="AT82" si="368">+(AR82/AQ82)*100</f>
        <v>128.05592307056725</v>
      </c>
      <c r="AU82" s="74">
        <f t="shared" ref="AU82" si="369">SUM(AU84:AU89)</f>
        <v>17773300</v>
      </c>
      <c r="AV82" s="75">
        <f t="shared" ref="AV82:AZ82" si="370">SUM(AV84:AV89)</f>
        <v>9198599.8051299993</v>
      </c>
      <c r="AW82" s="75">
        <f>+AU82-AV82</f>
        <v>8574700.1948700007</v>
      </c>
      <c r="AX82" s="76">
        <f t="shared" ref="AX82" si="371">+(AV82/AU82)*100</f>
        <v>51.755159734714425</v>
      </c>
      <c r="AY82" s="74">
        <f t="shared" ref="AY82" si="372">SUM(AY84:AY89)</f>
        <v>15952900</v>
      </c>
      <c r="AZ82" s="75">
        <f t="shared" si="370"/>
        <v>10187710.38181</v>
      </c>
      <c r="BA82" s="75">
        <f>+AY82-AZ82</f>
        <v>5765189.6181899998</v>
      </c>
      <c r="BB82" s="76">
        <f t="shared" ref="BB82" si="373">+(AZ82/AY82)*100</f>
        <v>63.861181238583583</v>
      </c>
      <c r="BC82" s="79">
        <f t="shared" ref="BC82" si="374">SUM(BC84:BC89)</f>
        <v>7693696.5</v>
      </c>
      <c r="BD82" s="3">
        <f>+IF(SUM(D82:AT82)&lt;&gt;0,1,0)</f>
        <v>1</v>
      </c>
      <c r="BE82" s="3">
        <f>+IF(SUM(D82:AT82)&lt;&gt;0,1,0)</f>
        <v>1</v>
      </c>
    </row>
    <row r="83" spans="1:57" ht="15" customHeight="1">
      <c r="A83" s="49"/>
      <c r="B83" s="50"/>
      <c r="C83" s="80"/>
      <c r="D83" s="81"/>
      <c r="E83" s="81"/>
      <c r="F83" s="82"/>
      <c r="G83" s="80"/>
      <c r="H83" s="81"/>
      <c r="I83" s="81"/>
      <c r="J83" s="82"/>
      <c r="K83" s="80"/>
      <c r="L83" s="81"/>
      <c r="M83" s="81"/>
      <c r="N83" s="82"/>
      <c r="O83" s="80"/>
      <c r="P83" s="81"/>
      <c r="Q83" s="81"/>
      <c r="R83" s="82"/>
      <c r="S83" s="80"/>
      <c r="T83" s="81"/>
      <c r="U83" s="81"/>
      <c r="V83" s="82"/>
      <c r="W83" s="80"/>
      <c r="X83" s="81"/>
      <c r="Y83" s="81"/>
      <c r="Z83" s="82"/>
      <c r="AA83" s="80"/>
      <c r="AB83" s="81"/>
      <c r="AC83" s="81"/>
      <c r="AD83" s="82"/>
      <c r="AE83" s="80"/>
      <c r="AF83" s="81"/>
      <c r="AG83" s="81"/>
      <c r="AH83" s="82"/>
      <c r="AI83" s="83"/>
      <c r="AJ83" s="84"/>
      <c r="AK83" s="84"/>
      <c r="AL83" s="82"/>
      <c r="AM83" s="83"/>
      <c r="AN83" s="84"/>
      <c r="AO83" s="84"/>
      <c r="AP83" s="82"/>
      <c r="AQ83" s="80"/>
      <c r="AR83" s="81"/>
      <c r="AS83" s="81"/>
      <c r="AT83" s="81"/>
      <c r="AU83" s="80"/>
      <c r="AV83" s="81"/>
      <c r="AW83" s="81"/>
      <c r="AX83" s="85"/>
      <c r="AY83" s="80"/>
      <c r="AZ83" s="81"/>
      <c r="BA83" s="81"/>
      <c r="BB83" s="85"/>
      <c r="BC83" s="86"/>
      <c r="BD83" s="3"/>
    </row>
    <row r="84" spans="1:57" ht="15" customHeight="1">
      <c r="A84" s="49">
        <v>13230201</v>
      </c>
      <c r="B84" s="50" t="s">
        <v>64</v>
      </c>
      <c r="C84" s="55">
        <v>0</v>
      </c>
      <c r="D84" s="56">
        <v>0</v>
      </c>
      <c r="E84" s="87">
        <f t="shared" ref="E84:E91" si="375">+C84-D84</f>
        <v>0</v>
      </c>
      <c r="F84" s="21">
        <v>0</v>
      </c>
      <c r="G84" s="30">
        <v>0</v>
      </c>
      <c r="H84" s="31">
        <v>0</v>
      </c>
      <c r="I84" s="31">
        <f t="shared" ref="I84:I89" si="376">+G84-H84</f>
        <v>0</v>
      </c>
      <c r="J84" s="21">
        <v>0</v>
      </c>
      <c r="K84" s="30">
        <v>0</v>
      </c>
      <c r="L84" s="31">
        <v>0</v>
      </c>
      <c r="M84" s="31">
        <f t="shared" ref="M84:M89" si="377">+K84-L84</f>
        <v>0</v>
      </c>
      <c r="N84" s="21">
        <v>0</v>
      </c>
      <c r="O84" s="30">
        <v>0</v>
      </c>
      <c r="P84" s="31">
        <v>0</v>
      </c>
      <c r="Q84" s="31">
        <f t="shared" ref="Q84:Q89" si="378">+O84-P84</f>
        <v>0</v>
      </c>
      <c r="R84" s="21">
        <v>0</v>
      </c>
      <c r="S84" s="30">
        <v>0</v>
      </c>
      <c r="T84" s="31">
        <v>0</v>
      </c>
      <c r="U84" s="31">
        <f t="shared" ref="U84:U89" si="379">+S84-T84</f>
        <v>0</v>
      </c>
      <c r="V84" s="21">
        <v>0</v>
      </c>
      <c r="W84" s="30">
        <v>0</v>
      </c>
      <c r="X84" s="31">
        <v>492657.24511999998</v>
      </c>
      <c r="Y84" s="31">
        <f t="shared" ref="Y84:Y89" si="380">+W84-X84</f>
        <v>-492657.24511999998</v>
      </c>
      <c r="Z84" s="21">
        <v>100</v>
      </c>
      <c r="AA84" s="30">
        <v>0</v>
      </c>
      <c r="AB84" s="31">
        <v>1178959.0257899999</v>
      </c>
      <c r="AC84" s="31">
        <f t="shared" ref="AC84:AC89" si="381">+AA84-AB84</f>
        <v>-1178959.0257899999</v>
      </c>
      <c r="AD84" s="21">
        <v>100</v>
      </c>
      <c r="AE84" s="30">
        <v>0</v>
      </c>
      <c r="AF84" s="31">
        <v>4884011.7939100005</v>
      </c>
      <c r="AG84" s="31">
        <f t="shared" ref="AG84:AG89" si="382">+AE84-AF84</f>
        <v>-4884011.7939100005</v>
      </c>
      <c r="AH84" s="21">
        <v>100</v>
      </c>
      <c r="AI84" s="22">
        <v>0</v>
      </c>
      <c r="AJ84" s="20">
        <v>0</v>
      </c>
      <c r="AK84" s="20">
        <f t="shared" ref="AK84:AK89" si="383">+AI84-AJ84</f>
        <v>0</v>
      </c>
      <c r="AL84" s="21">
        <v>0</v>
      </c>
      <c r="AM84" s="22">
        <v>0</v>
      </c>
      <c r="AN84" s="20">
        <v>0</v>
      </c>
      <c r="AO84" s="20">
        <f t="shared" ref="AO84:AO89" si="384">+AM84-AN84</f>
        <v>0</v>
      </c>
      <c r="AP84" s="21">
        <v>0</v>
      </c>
      <c r="AQ84" s="30">
        <v>0</v>
      </c>
      <c r="AR84" s="31">
        <v>0</v>
      </c>
      <c r="AS84" s="31">
        <f t="shared" ref="AS84:AS89" si="385">+AQ84-AR84</f>
        <v>0</v>
      </c>
      <c r="AT84" s="20">
        <v>0</v>
      </c>
      <c r="AU84" s="30">
        <v>0</v>
      </c>
      <c r="AV84" s="31">
        <v>0</v>
      </c>
      <c r="AW84" s="31">
        <f t="shared" ref="AW84:AW89" si="386">+AU84-AV84</f>
        <v>0</v>
      </c>
      <c r="AX84" s="21">
        <v>0</v>
      </c>
      <c r="AY84" s="30">
        <v>0</v>
      </c>
      <c r="AZ84" s="31">
        <v>0</v>
      </c>
      <c r="BA84" s="31">
        <f t="shared" ref="BA84:BA89" si="387">+AY84-AZ84</f>
        <v>0</v>
      </c>
      <c r="BB84" s="21">
        <v>0</v>
      </c>
      <c r="BC84" s="60">
        <v>0</v>
      </c>
      <c r="BD84" s="3">
        <f t="shared" ref="BD84:BD89" si="388">+IF(SUM(D84:AT84)&lt;&gt;0,1,0)</f>
        <v>1</v>
      </c>
      <c r="BE84" s="3">
        <f t="shared" ref="BE84:BE89" si="389">+IF(SUM(D84:AT84)&lt;&gt;0,1,0)</f>
        <v>1</v>
      </c>
    </row>
    <row r="85" spans="1:57" ht="15" hidden="1" customHeight="1">
      <c r="A85" s="49">
        <v>13230203</v>
      </c>
      <c r="B85" s="50" t="s">
        <v>65</v>
      </c>
      <c r="C85" s="30">
        <v>0</v>
      </c>
      <c r="D85" s="31">
        <v>0</v>
      </c>
      <c r="E85" s="31">
        <f t="shared" si="375"/>
        <v>0</v>
      </c>
      <c r="F85" s="21" t="e">
        <f t="shared" si="210"/>
        <v>#DIV/0!</v>
      </c>
      <c r="G85" s="30">
        <v>0</v>
      </c>
      <c r="H85" s="31">
        <v>0</v>
      </c>
      <c r="I85" s="31">
        <f t="shared" si="376"/>
        <v>0</v>
      </c>
      <c r="J85" s="21" t="e">
        <f t="shared" ref="J85:J89" si="390">+(H85/G85)*100</f>
        <v>#DIV/0!</v>
      </c>
      <c r="K85" s="30">
        <v>0</v>
      </c>
      <c r="L85" s="31">
        <v>0</v>
      </c>
      <c r="M85" s="31">
        <f t="shared" si="377"/>
        <v>0</v>
      </c>
      <c r="N85" s="21" t="e">
        <f t="shared" ref="N85:N89" si="391">+(L85/K85)*100</f>
        <v>#DIV/0!</v>
      </c>
      <c r="O85" s="30">
        <v>0</v>
      </c>
      <c r="P85" s="31">
        <v>0</v>
      </c>
      <c r="Q85" s="31">
        <f t="shared" si="378"/>
        <v>0</v>
      </c>
      <c r="R85" s="21" t="e">
        <f t="shared" ref="R85:R89" si="392">+(P85/O85)*100</f>
        <v>#DIV/0!</v>
      </c>
      <c r="S85" s="30">
        <v>0</v>
      </c>
      <c r="T85" s="31">
        <v>0</v>
      </c>
      <c r="U85" s="31">
        <f t="shared" si="379"/>
        <v>0</v>
      </c>
      <c r="V85" s="21" t="e">
        <f t="shared" ref="V85:V89" si="393">+(T85/S85)*100</f>
        <v>#DIV/0!</v>
      </c>
      <c r="W85" s="30">
        <v>0</v>
      </c>
      <c r="X85" s="31">
        <v>0</v>
      </c>
      <c r="Y85" s="31">
        <f t="shared" si="380"/>
        <v>0</v>
      </c>
      <c r="Z85" s="21" t="e">
        <f t="shared" ref="Z85:Z89" si="394">+(X85/W85)*100</f>
        <v>#DIV/0!</v>
      </c>
      <c r="AA85" s="30">
        <v>0</v>
      </c>
      <c r="AB85" s="31">
        <v>0</v>
      </c>
      <c r="AC85" s="31">
        <f t="shared" si="381"/>
        <v>0</v>
      </c>
      <c r="AD85" s="21" t="e">
        <f t="shared" ref="AD85:AD89" si="395">+(AB85/AA85)*100</f>
        <v>#DIV/0!</v>
      </c>
      <c r="AE85" s="30">
        <v>0</v>
      </c>
      <c r="AF85" s="31">
        <v>0</v>
      </c>
      <c r="AG85" s="31">
        <f t="shared" si="382"/>
        <v>0</v>
      </c>
      <c r="AH85" s="21" t="e">
        <f t="shared" ref="AH85:AH89" si="396">+(AF85/AE85)*100</f>
        <v>#DIV/0!</v>
      </c>
      <c r="AI85" s="22">
        <v>0</v>
      </c>
      <c r="AJ85" s="20">
        <v>0</v>
      </c>
      <c r="AK85" s="20">
        <f t="shared" si="383"/>
        <v>0</v>
      </c>
      <c r="AL85" s="21" t="e">
        <f t="shared" ref="AL85:AL89" si="397">+(AJ85/AI85)*100</f>
        <v>#DIV/0!</v>
      </c>
      <c r="AM85" s="22">
        <v>0</v>
      </c>
      <c r="AN85" s="20">
        <v>0</v>
      </c>
      <c r="AO85" s="20">
        <f t="shared" si="384"/>
        <v>0</v>
      </c>
      <c r="AP85" s="21" t="e">
        <f t="shared" ref="AP85:AP89" si="398">+(AN85/AM85)*100</f>
        <v>#DIV/0!</v>
      </c>
      <c r="AQ85" s="30">
        <v>0</v>
      </c>
      <c r="AR85" s="31">
        <v>0</v>
      </c>
      <c r="AS85" s="31">
        <f t="shared" si="385"/>
        <v>0</v>
      </c>
      <c r="AT85" s="21" t="e">
        <f t="shared" ref="AT85:AT89" si="399">+(AR85/AQ85)*100</f>
        <v>#DIV/0!</v>
      </c>
      <c r="AU85" s="30">
        <v>0</v>
      </c>
      <c r="AV85" s="31">
        <v>0</v>
      </c>
      <c r="AW85" s="31">
        <f t="shared" si="386"/>
        <v>0</v>
      </c>
      <c r="AX85" s="21" t="e">
        <f t="shared" ref="AX85:AX89" si="400">+(AV85/AU85)*100</f>
        <v>#DIV/0!</v>
      </c>
      <c r="AY85" s="30">
        <v>0</v>
      </c>
      <c r="AZ85" s="31">
        <v>0</v>
      </c>
      <c r="BA85" s="31">
        <f t="shared" si="387"/>
        <v>0</v>
      </c>
      <c r="BB85" s="21" t="e">
        <f t="shared" ref="BB85:BB89" si="401">+(AZ85/AY85)*100</f>
        <v>#DIV/0!</v>
      </c>
      <c r="BC85" s="33">
        <v>0</v>
      </c>
      <c r="BD85" s="3" t="e">
        <f t="shared" si="388"/>
        <v>#DIV/0!</v>
      </c>
      <c r="BE85" s="3" t="e">
        <f t="shared" si="389"/>
        <v>#DIV/0!</v>
      </c>
    </row>
    <row r="86" spans="1:57" ht="15" hidden="1" customHeight="1">
      <c r="A86" s="49">
        <v>13230204</v>
      </c>
      <c r="B86" s="50" t="s">
        <v>66</v>
      </c>
      <c r="C86" s="30">
        <v>0</v>
      </c>
      <c r="D86" s="31">
        <v>0</v>
      </c>
      <c r="E86" s="31">
        <f t="shared" si="375"/>
        <v>0</v>
      </c>
      <c r="F86" s="21" t="e">
        <f t="shared" si="210"/>
        <v>#DIV/0!</v>
      </c>
      <c r="G86" s="30">
        <v>0</v>
      </c>
      <c r="H86" s="31">
        <v>0</v>
      </c>
      <c r="I86" s="31">
        <f t="shared" si="376"/>
        <v>0</v>
      </c>
      <c r="J86" s="21" t="e">
        <f t="shared" si="390"/>
        <v>#DIV/0!</v>
      </c>
      <c r="K86" s="30">
        <v>0</v>
      </c>
      <c r="L86" s="31">
        <v>0</v>
      </c>
      <c r="M86" s="31">
        <f t="shared" si="377"/>
        <v>0</v>
      </c>
      <c r="N86" s="21" t="e">
        <f t="shared" si="391"/>
        <v>#DIV/0!</v>
      </c>
      <c r="O86" s="30">
        <v>0</v>
      </c>
      <c r="P86" s="31">
        <v>0</v>
      </c>
      <c r="Q86" s="31">
        <f t="shared" si="378"/>
        <v>0</v>
      </c>
      <c r="R86" s="21" t="e">
        <f t="shared" si="392"/>
        <v>#DIV/0!</v>
      </c>
      <c r="S86" s="30">
        <v>0</v>
      </c>
      <c r="T86" s="31">
        <v>0</v>
      </c>
      <c r="U86" s="31">
        <f t="shared" si="379"/>
        <v>0</v>
      </c>
      <c r="V86" s="21" t="e">
        <f t="shared" si="393"/>
        <v>#DIV/0!</v>
      </c>
      <c r="W86" s="30">
        <v>0</v>
      </c>
      <c r="X86" s="31">
        <v>0</v>
      </c>
      <c r="Y86" s="31">
        <f t="shared" si="380"/>
        <v>0</v>
      </c>
      <c r="Z86" s="21" t="e">
        <f t="shared" si="394"/>
        <v>#DIV/0!</v>
      </c>
      <c r="AA86" s="30">
        <v>0</v>
      </c>
      <c r="AB86" s="31">
        <v>0</v>
      </c>
      <c r="AC86" s="31">
        <f t="shared" si="381"/>
        <v>0</v>
      </c>
      <c r="AD86" s="21" t="e">
        <f t="shared" si="395"/>
        <v>#DIV/0!</v>
      </c>
      <c r="AE86" s="30">
        <v>0</v>
      </c>
      <c r="AF86" s="31">
        <v>0</v>
      </c>
      <c r="AG86" s="31">
        <f t="shared" si="382"/>
        <v>0</v>
      </c>
      <c r="AH86" s="21" t="e">
        <f t="shared" si="396"/>
        <v>#DIV/0!</v>
      </c>
      <c r="AI86" s="22">
        <v>0</v>
      </c>
      <c r="AJ86" s="20">
        <v>0</v>
      </c>
      <c r="AK86" s="20">
        <f t="shared" si="383"/>
        <v>0</v>
      </c>
      <c r="AL86" s="21" t="e">
        <f t="shared" si="397"/>
        <v>#DIV/0!</v>
      </c>
      <c r="AM86" s="22">
        <v>0</v>
      </c>
      <c r="AN86" s="20">
        <v>0</v>
      </c>
      <c r="AO86" s="20">
        <f t="shared" si="384"/>
        <v>0</v>
      </c>
      <c r="AP86" s="21" t="e">
        <f t="shared" si="398"/>
        <v>#DIV/0!</v>
      </c>
      <c r="AQ86" s="30">
        <v>0</v>
      </c>
      <c r="AR86" s="31">
        <v>0</v>
      </c>
      <c r="AS86" s="31">
        <f t="shared" si="385"/>
        <v>0</v>
      </c>
      <c r="AT86" s="21" t="e">
        <f t="shared" si="399"/>
        <v>#DIV/0!</v>
      </c>
      <c r="AU86" s="30">
        <v>0</v>
      </c>
      <c r="AV86" s="31">
        <v>0</v>
      </c>
      <c r="AW86" s="31">
        <f t="shared" si="386"/>
        <v>0</v>
      </c>
      <c r="AX86" s="21" t="e">
        <f t="shared" si="400"/>
        <v>#DIV/0!</v>
      </c>
      <c r="AY86" s="30">
        <v>0</v>
      </c>
      <c r="AZ86" s="31">
        <v>0</v>
      </c>
      <c r="BA86" s="31">
        <f t="shared" si="387"/>
        <v>0</v>
      </c>
      <c r="BB86" s="21" t="e">
        <f t="shared" si="401"/>
        <v>#DIV/0!</v>
      </c>
      <c r="BC86" s="33">
        <v>0</v>
      </c>
      <c r="BD86" s="3" t="e">
        <f t="shared" si="388"/>
        <v>#DIV/0!</v>
      </c>
      <c r="BE86" s="3" t="e">
        <f t="shared" si="389"/>
        <v>#DIV/0!</v>
      </c>
    </row>
    <row r="87" spans="1:57" ht="15" hidden="1" customHeight="1">
      <c r="A87" s="49">
        <v>13230205</v>
      </c>
      <c r="B87" s="88" t="s">
        <v>67</v>
      </c>
      <c r="C87" s="30">
        <v>0</v>
      </c>
      <c r="D87" s="31">
        <v>0</v>
      </c>
      <c r="E87" s="31">
        <f t="shared" si="375"/>
        <v>0</v>
      </c>
      <c r="F87" s="21" t="e">
        <f t="shared" si="210"/>
        <v>#DIV/0!</v>
      </c>
      <c r="G87" s="30">
        <v>0</v>
      </c>
      <c r="H87" s="31">
        <v>0</v>
      </c>
      <c r="I87" s="31">
        <f t="shared" si="376"/>
        <v>0</v>
      </c>
      <c r="J87" s="21" t="e">
        <f t="shared" si="390"/>
        <v>#DIV/0!</v>
      </c>
      <c r="K87" s="30">
        <v>0</v>
      </c>
      <c r="L87" s="31">
        <v>0</v>
      </c>
      <c r="M87" s="31">
        <f t="shared" si="377"/>
        <v>0</v>
      </c>
      <c r="N87" s="21" t="e">
        <f t="shared" si="391"/>
        <v>#DIV/0!</v>
      </c>
      <c r="O87" s="30">
        <v>0</v>
      </c>
      <c r="P87" s="31">
        <v>0</v>
      </c>
      <c r="Q87" s="31">
        <f t="shared" si="378"/>
        <v>0</v>
      </c>
      <c r="R87" s="21" t="e">
        <f t="shared" si="392"/>
        <v>#DIV/0!</v>
      </c>
      <c r="S87" s="30">
        <v>0</v>
      </c>
      <c r="T87" s="31">
        <v>0</v>
      </c>
      <c r="U87" s="31">
        <f t="shared" si="379"/>
        <v>0</v>
      </c>
      <c r="V87" s="21" t="e">
        <f t="shared" si="393"/>
        <v>#DIV/0!</v>
      </c>
      <c r="W87" s="30">
        <v>0</v>
      </c>
      <c r="X87" s="31">
        <v>0</v>
      </c>
      <c r="Y87" s="31">
        <f t="shared" si="380"/>
        <v>0</v>
      </c>
      <c r="Z87" s="21" t="e">
        <f t="shared" si="394"/>
        <v>#DIV/0!</v>
      </c>
      <c r="AA87" s="30">
        <v>0</v>
      </c>
      <c r="AB87" s="31">
        <v>0</v>
      </c>
      <c r="AC87" s="31">
        <f t="shared" si="381"/>
        <v>0</v>
      </c>
      <c r="AD87" s="21" t="e">
        <f t="shared" si="395"/>
        <v>#DIV/0!</v>
      </c>
      <c r="AE87" s="30">
        <v>0</v>
      </c>
      <c r="AF87" s="31">
        <v>0</v>
      </c>
      <c r="AG87" s="31">
        <f t="shared" si="382"/>
        <v>0</v>
      </c>
      <c r="AH87" s="21" t="e">
        <f t="shared" si="396"/>
        <v>#DIV/0!</v>
      </c>
      <c r="AI87" s="22">
        <v>0</v>
      </c>
      <c r="AJ87" s="20">
        <v>0</v>
      </c>
      <c r="AK87" s="20">
        <f t="shared" si="383"/>
        <v>0</v>
      </c>
      <c r="AL87" s="21" t="e">
        <f t="shared" si="397"/>
        <v>#DIV/0!</v>
      </c>
      <c r="AM87" s="22">
        <v>0</v>
      </c>
      <c r="AN87" s="20">
        <v>0</v>
      </c>
      <c r="AO87" s="20">
        <f t="shared" si="384"/>
        <v>0</v>
      </c>
      <c r="AP87" s="21" t="e">
        <f t="shared" si="398"/>
        <v>#DIV/0!</v>
      </c>
      <c r="AQ87" s="30">
        <v>0</v>
      </c>
      <c r="AR87" s="31">
        <v>0</v>
      </c>
      <c r="AS87" s="31">
        <f t="shared" si="385"/>
        <v>0</v>
      </c>
      <c r="AT87" s="21" t="e">
        <f t="shared" si="399"/>
        <v>#DIV/0!</v>
      </c>
      <c r="AU87" s="30">
        <v>0</v>
      </c>
      <c r="AV87" s="31">
        <v>0</v>
      </c>
      <c r="AW87" s="31">
        <f t="shared" si="386"/>
        <v>0</v>
      </c>
      <c r="AX87" s="21" t="e">
        <f t="shared" si="400"/>
        <v>#DIV/0!</v>
      </c>
      <c r="AY87" s="30">
        <v>0</v>
      </c>
      <c r="AZ87" s="31">
        <v>0</v>
      </c>
      <c r="BA87" s="31">
        <f t="shared" si="387"/>
        <v>0</v>
      </c>
      <c r="BB87" s="21" t="e">
        <f t="shared" si="401"/>
        <v>#DIV/0!</v>
      </c>
      <c r="BC87" s="33">
        <v>0</v>
      </c>
      <c r="BD87" s="3" t="e">
        <f t="shared" si="388"/>
        <v>#DIV/0!</v>
      </c>
      <c r="BE87" s="3" t="e">
        <f t="shared" si="389"/>
        <v>#DIV/0!</v>
      </c>
    </row>
    <row r="88" spans="1:57" ht="15" hidden="1" customHeight="1">
      <c r="A88" s="49">
        <v>13230206</v>
      </c>
      <c r="B88" s="88" t="s">
        <v>68</v>
      </c>
      <c r="C88" s="30">
        <v>0</v>
      </c>
      <c r="D88" s="31">
        <v>0</v>
      </c>
      <c r="E88" s="31">
        <f t="shared" si="375"/>
        <v>0</v>
      </c>
      <c r="F88" s="21" t="e">
        <f t="shared" si="210"/>
        <v>#DIV/0!</v>
      </c>
      <c r="G88" s="30">
        <v>0</v>
      </c>
      <c r="H88" s="31">
        <v>0</v>
      </c>
      <c r="I88" s="31">
        <f t="shared" si="376"/>
        <v>0</v>
      </c>
      <c r="J88" s="21" t="e">
        <f t="shared" si="390"/>
        <v>#DIV/0!</v>
      </c>
      <c r="K88" s="30">
        <v>0</v>
      </c>
      <c r="L88" s="31">
        <v>0</v>
      </c>
      <c r="M88" s="31">
        <f t="shared" si="377"/>
        <v>0</v>
      </c>
      <c r="N88" s="21" t="e">
        <f t="shared" si="391"/>
        <v>#DIV/0!</v>
      </c>
      <c r="O88" s="30">
        <v>0</v>
      </c>
      <c r="P88" s="31">
        <v>0</v>
      </c>
      <c r="Q88" s="31">
        <f t="shared" si="378"/>
        <v>0</v>
      </c>
      <c r="R88" s="21" t="e">
        <f t="shared" si="392"/>
        <v>#DIV/0!</v>
      </c>
      <c r="S88" s="30">
        <v>0</v>
      </c>
      <c r="T88" s="31">
        <v>0</v>
      </c>
      <c r="U88" s="31">
        <f t="shared" si="379"/>
        <v>0</v>
      </c>
      <c r="V88" s="21" t="e">
        <f t="shared" si="393"/>
        <v>#DIV/0!</v>
      </c>
      <c r="W88" s="30">
        <v>0</v>
      </c>
      <c r="X88" s="31">
        <v>0</v>
      </c>
      <c r="Y88" s="31">
        <f t="shared" si="380"/>
        <v>0</v>
      </c>
      <c r="Z88" s="21" t="e">
        <f t="shared" si="394"/>
        <v>#DIV/0!</v>
      </c>
      <c r="AA88" s="30">
        <v>0</v>
      </c>
      <c r="AB88" s="31">
        <v>0</v>
      </c>
      <c r="AC88" s="31">
        <f t="shared" si="381"/>
        <v>0</v>
      </c>
      <c r="AD88" s="21" t="e">
        <f t="shared" si="395"/>
        <v>#DIV/0!</v>
      </c>
      <c r="AE88" s="30">
        <v>0</v>
      </c>
      <c r="AF88" s="31">
        <v>0</v>
      </c>
      <c r="AG88" s="31">
        <f t="shared" si="382"/>
        <v>0</v>
      </c>
      <c r="AH88" s="21" t="e">
        <f t="shared" si="396"/>
        <v>#DIV/0!</v>
      </c>
      <c r="AI88" s="22">
        <v>0</v>
      </c>
      <c r="AJ88" s="20">
        <v>0</v>
      </c>
      <c r="AK88" s="20">
        <f t="shared" si="383"/>
        <v>0</v>
      </c>
      <c r="AL88" s="21" t="e">
        <f t="shared" si="397"/>
        <v>#DIV/0!</v>
      </c>
      <c r="AM88" s="22">
        <v>0</v>
      </c>
      <c r="AN88" s="20">
        <v>0</v>
      </c>
      <c r="AO88" s="20">
        <f t="shared" si="384"/>
        <v>0</v>
      </c>
      <c r="AP88" s="21" t="e">
        <f t="shared" si="398"/>
        <v>#DIV/0!</v>
      </c>
      <c r="AQ88" s="30">
        <v>0</v>
      </c>
      <c r="AR88" s="31">
        <v>0</v>
      </c>
      <c r="AS88" s="31">
        <f t="shared" si="385"/>
        <v>0</v>
      </c>
      <c r="AT88" s="21" t="e">
        <f t="shared" si="399"/>
        <v>#DIV/0!</v>
      </c>
      <c r="AU88" s="30">
        <v>0</v>
      </c>
      <c r="AV88" s="31">
        <v>0</v>
      </c>
      <c r="AW88" s="31">
        <f t="shared" si="386"/>
        <v>0</v>
      </c>
      <c r="AX88" s="21" t="e">
        <f t="shared" si="400"/>
        <v>#DIV/0!</v>
      </c>
      <c r="AY88" s="30">
        <v>0</v>
      </c>
      <c r="AZ88" s="31">
        <v>0</v>
      </c>
      <c r="BA88" s="31">
        <f t="shared" si="387"/>
        <v>0</v>
      </c>
      <c r="BB88" s="21" t="e">
        <f t="shared" si="401"/>
        <v>#DIV/0!</v>
      </c>
      <c r="BC88" s="33">
        <v>0</v>
      </c>
      <c r="BD88" s="3" t="e">
        <f t="shared" si="388"/>
        <v>#DIV/0!</v>
      </c>
      <c r="BE88" s="3" t="e">
        <f t="shared" si="389"/>
        <v>#DIV/0!</v>
      </c>
    </row>
    <row r="89" spans="1:57" ht="15" customHeight="1">
      <c r="A89" s="49">
        <v>13230207</v>
      </c>
      <c r="B89" s="88" t="s">
        <v>69</v>
      </c>
      <c r="C89" s="30">
        <v>11394808.469219999</v>
      </c>
      <c r="D89" s="31">
        <v>6756842.5544100003</v>
      </c>
      <c r="E89" s="31">
        <f t="shared" si="375"/>
        <v>4637965.9148099991</v>
      </c>
      <c r="F89" s="21">
        <f t="shared" si="210"/>
        <v>59.297552676394581</v>
      </c>
      <c r="G89" s="30">
        <v>5670269.8728247005</v>
      </c>
      <c r="H89" s="31">
        <v>8918158.7893100008</v>
      </c>
      <c r="I89" s="31">
        <f t="shared" si="376"/>
        <v>-3247888.9164853003</v>
      </c>
      <c r="J89" s="21">
        <f t="shared" si="390"/>
        <v>157.27926517309365</v>
      </c>
      <c r="K89" s="30">
        <v>9372236.4445929993</v>
      </c>
      <c r="L89" s="31">
        <v>8252280.6351799993</v>
      </c>
      <c r="M89" s="31">
        <f t="shared" si="377"/>
        <v>1119955.809413</v>
      </c>
      <c r="N89" s="21">
        <f t="shared" si="391"/>
        <v>88.050282170813972</v>
      </c>
      <c r="O89" s="30">
        <v>9035531.4132709987</v>
      </c>
      <c r="P89" s="31">
        <v>9949461.0406999998</v>
      </c>
      <c r="Q89" s="31">
        <f t="shared" si="378"/>
        <v>-913929.62742900103</v>
      </c>
      <c r="R89" s="21">
        <f t="shared" si="392"/>
        <v>110.11484090561248</v>
      </c>
      <c r="S89" s="30">
        <v>10055997.030552</v>
      </c>
      <c r="T89" s="31">
        <v>9940453.1801599991</v>
      </c>
      <c r="U89" s="31">
        <f t="shared" si="379"/>
        <v>115543.85039200075</v>
      </c>
      <c r="V89" s="21">
        <f t="shared" si="393"/>
        <v>98.850995579643111</v>
      </c>
      <c r="W89" s="30">
        <v>11044236.290576402</v>
      </c>
      <c r="X89" s="31">
        <v>12093327.185699999</v>
      </c>
      <c r="Y89" s="31">
        <f t="shared" si="380"/>
        <v>-1049090.8951235972</v>
      </c>
      <c r="Z89" s="21">
        <f t="shared" si="394"/>
        <v>109.49898994843804</v>
      </c>
      <c r="AA89" s="30">
        <v>13073877.022577913</v>
      </c>
      <c r="AB89" s="31">
        <v>13658497.41399</v>
      </c>
      <c r="AC89" s="31">
        <f t="shared" si="381"/>
        <v>-584620.39141208678</v>
      </c>
      <c r="AD89" s="21">
        <f t="shared" si="395"/>
        <v>104.47166812417217</v>
      </c>
      <c r="AE89" s="30">
        <v>13466100</v>
      </c>
      <c r="AF89" s="31">
        <v>15268624.627009999</v>
      </c>
      <c r="AG89" s="31">
        <f t="shared" si="382"/>
        <v>-1802524.627009999</v>
      </c>
      <c r="AH89" s="21">
        <f t="shared" si="396"/>
        <v>113.385647121364</v>
      </c>
      <c r="AI89" s="22">
        <v>13450204.593379999</v>
      </c>
      <c r="AJ89" s="20">
        <v>17424813.06349</v>
      </c>
      <c r="AK89" s="20">
        <f t="shared" si="383"/>
        <v>-3974608.470110001</v>
      </c>
      <c r="AL89" s="21">
        <f t="shared" si="397"/>
        <v>129.55054283758813</v>
      </c>
      <c r="AM89" s="22">
        <v>16975739.418476801</v>
      </c>
      <c r="AN89" s="20">
        <v>14691534.360759998</v>
      </c>
      <c r="AO89" s="20">
        <f t="shared" si="384"/>
        <v>2284205.0577168036</v>
      </c>
      <c r="AP89" s="21">
        <f t="shared" si="398"/>
        <v>86.544297120686124</v>
      </c>
      <c r="AQ89" s="30">
        <v>17654768.995215874</v>
      </c>
      <c r="AR89" s="31">
        <v>22607977.402800001</v>
      </c>
      <c r="AS89" s="31">
        <f t="shared" si="385"/>
        <v>-4953208.407584127</v>
      </c>
      <c r="AT89" s="20">
        <f t="shared" si="399"/>
        <v>128.05592307056725</v>
      </c>
      <c r="AU89" s="30">
        <v>17773300</v>
      </c>
      <c r="AV89" s="31">
        <v>9198599.8051299993</v>
      </c>
      <c r="AW89" s="31">
        <f t="shared" si="386"/>
        <v>8574700.1948700007</v>
      </c>
      <c r="AX89" s="21">
        <f t="shared" si="400"/>
        <v>51.755159734714425</v>
      </c>
      <c r="AY89" s="30">
        <v>15952900</v>
      </c>
      <c r="AZ89" s="31">
        <v>10187710.38181</v>
      </c>
      <c r="BA89" s="31">
        <f t="shared" si="387"/>
        <v>5765189.6181899998</v>
      </c>
      <c r="BB89" s="21">
        <f t="shared" si="401"/>
        <v>63.861181238583583</v>
      </c>
      <c r="BC89" s="60">
        <v>7693696.5</v>
      </c>
      <c r="BD89" s="3">
        <f t="shared" si="388"/>
        <v>1</v>
      </c>
      <c r="BE89" s="3">
        <f t="shared" si="389"/>
        <v>1</v>
      </c>
    </row>
    <row r="90" spans="1:57" ht="15" customHeight="1">
      <c r="A90" s="49"/>
      <c r="B90" s="88"/>
      <c r="C90" s="80"/>
      <c r="D90" s="81"/>
      <c r="E90" s="81"/>
      <c r="F90" s="82"/>
      <c r="G90" s="80"/>
      <c r="H90" s="81"/>
      <c r="I90" s="81"/>
      <c r="J90" s="82"/>
      <c r="K90" s="80"/>
      <c r="L90" s="81"/>
      <c r="M90" s="81"/>
      <c r="N90" s="82"/>
      <c r="O90" s="80"/>
      <c r="P90" s="81"/>
      <c r="Q90" s="81"/>
      <c r="R90" s="82"/>
      <c r="S90" s="80"/>
      <c r="T90" s="81"/>
      <c r="U90" s="81"/>
      <c r="V90" s="82"/>
      <c r="W90" s="80"/>
      <c r="X90" s="81"/>
      <c r="Y90" s="81"/>
      <c r="Z90" s="82"/>
      <c r="AA90" s="80"/>
      <c r="AB90" s="81"/>
      <c r="AC90" s="81"/>
      <c r="AD90" s="82"/>
      <c r="AE90" s="80"/>
      <c r="AF90" s="81"/>
      <c r="AG90" s="81"/>
      <c r="AH90" s="82"/>
      <c r="AI90" s="83"/>
      <c r="AJ90" s="84"/>
      <c r="AK90" s="84"/>
      <c r="AL90" s="82"/>
      <c r="AM90" s="83"/>
      <c r="AN90" s="84"/>
      <c r="AO90" s="84"/>
      <c r="AP90" s="82"/>
      <c r="AQ90" s="80"/>
      <c r="AR90" s="81"/>
      <c r="AS90" s="81"/>
      <c r="AT90" s="81"/>
      <c r="AU90" s="80"/>
      <c r="AV90" s="81"/>
      <c r="AW90" s="81"/>
      <c r="AX90" s="85"/>
      <c r="AY90" s="80"/>
      <c r="AZ90" s="81"/>
      <c r="BA90" s="81"/>
      <c r="BB90" s="85"/>
      <c r="BC90" s="86"/>
      <c r="BD90" s="3"/>
    </row>
    <row r="91" spans="1:57" s="2" customFormat="1" ht="15" customHeight="1">
      <c r="A91" s="59">
        <v>13300000</v>
      </c>
      <c r="B91" s="89" t="s">
        <v>70</v>
      </c>
      <c r="C91" s="74">
        <f t="shared" ref="C91:L91" si="402">C93</f>
        <v>1270061.3387168003</v>
      </c>
      <c r="D91" s="75">
        <f t="shared" si="402"/>
        <v>876133.58048</v>
      </c>
      <c r="E91" s="75">
        <f t="shared" si="375"/>
        <v>393927.75823680032</v>
      </c>
      <c r="F91" s="76">
        <f t="shared" si="210"/>
        <v>68.983564318649115</v>
      </c>
      <c r="G91" s="74">
        <f t="shared" ref="G91" si="403">G93</f>
        <v>927714.20944400015</v>
      </c>
      <c r="H91" s="75">
        <f t="shared" si="402"/>
        <v>1020090.9842400001</v>
      </c>
      <c r="I91" s="75">
        <f t="shared" ref="I91" si="404">+G91-H91</f>
        <v>-92376.774795999983</v>
      </c>
      <c r="J91" s="76">
        <f t="shared" ref="J91" si="405">+(H91/G91)*100</f>
        <v>109.9574603747164</v>
      </c>
      <c r="K91" s="74">
        <f t="shared" ref="K91" si="406">K93</f>
        <v>902129.98424650007</v>
      </c>
      <c r="L91" s="75">
        <f t="shared" si="402"/>
        <v>1411546.08705</v>
      </c>
      <c r="M91" s="75">
        <f t="shared" ref="M91" si="407">+K91-L91</f>
        <v>-509416.1028034999</v>
      </c>
      <c r="N91" s="76">
        <f t="shared" ref="N91" si="408">+(L91/K91)*100</f>
        <v>156.46814890306382</v>
      </c>
      <c r="O91" s="74">
        <f t="shared" ref="O91:T91" si="409">O93</f>
        <v>1330198.7321807998</v>
      </c>
      <c r="P91" s="75">
        <f t="shared" si="409"/>
        <v>1659805.42643</v>
      </c>
      <c r="Q91" s="75">
        <f t="shared" ref="Q91" si="410">+O91-P91</f>
        <v>-329606.69424920017</v>
      </c>
      <c r="R91" s="76">
        <f t="shared" ref="R91" si="411">+(P91/O91)*100</f>
        <v>124.77875570583541</v>
      </c>
      <c r="S91" s="74">
        <f t="shared" ref="S91" si="412">S93</f>
        <v>1905792.2001514283</v>
      </c>
      <c r="T91" s="75">
        <f t="shared" si="409"/>
        <v>1737005.6328199999</v>
      </c>
      <c r="U91" s="75">
        <f t="shared" ref="U91" si="413">+S91-T91</f>
        <v>168786.56733142841</v>
      </c>
      <c r="V91" s="76">
        <f t="shared" ref="V91" si="414">+(T91/S91)*100</f>
        <v>91.1434957432391</v>
      </c>
      <c r="W91" s="74">
        <f t="shared" ref="W91:AB91" si="415">W93</f>
        <v>1596214.4425992002</v>
      </c>
      <c r="X91" s="75">
        <f t="shared" si="415"/>
        <v>1675671.2019500001</v>
      </c>
      <c r="Y91" s="75">
        <f t="shared" ref="Y91" si="416">+W91-X91</f>
        <v>-79456.759350799955</v>
      </c>
      <c r="Z91" s="76">
        <f t="shared" ref="Z91" si="417">+(X91/W91)*100</f>
        <v>104.97782486051288</v>
      </c>
      <c r="AA91" s="74">
        <f t="shared" ref="AA91" si="418">AA93</f>
        <v>1784129.4633949716</v>
      </c>
      <c r="AB91" s="75">
        <f t="shared" si="415"/>
        <v>1994118.0996700001</v>
      </c>
      <c r="AC91" s="75">
        <f t="shared" ref="AC91" si="419">+AA91-AB91</f>
        <v>-209988.63627502858</v>
      </c>
      <c r="AD91" s="76">
        <f t="shared" ref="AD91" si="420">+(AB91/AA91)*100</f>
        <v>111.76980934306454</v>
      </c>
      <c r="AE91" s="74">
        <f t="shared" ref="AE91:AF91" si="421">AE93</f>
        <v>1837600</v>
      </c>
      <c r="AF91" s="75">
        <f t="shared" si="421"/>
        <v>1817996.78632</v>
      </c>
      <c r="AG91" s="75">
        <f t="shared" ref="AG91" si="422">+AE91-AF91</f>
        <v>19603.213680000044</v>
      </c>
      <c r="AH91" s="76">
        <f t="shared" ref="AH91" si="423">+(AF91/AE91)*100</f>
        <v>98.933216495428823</v>
      </c>
      <c r="AI91" s="77">
        <f t="shared" ref="AI91:AN91" si="424">AI93</f>
        <v>1633430.65319</v>
      </c>
      <c r="AJ91" s="78">
        <f t="shared" si="424"/>
        <v>1782251.6697</v>
      </c>
      <c r="AK91" s="78">
        <f t="shared" ref="AK91" si="425">+AI91-AJ91</f>
        <v>-148821.01650999999</v>
      </c>
      <c r="AL91" s="76">
        <f t="shared" ref="AL91" si="426">+(AJ91/AI91)*100</f>
        <v>109.11094794378695</v>
      </c>
      <c r="AM91" s="77">
        <f t="shared" ref="AM91" si="427">AM93</f>
        <v>1812908.9612592005</v>
      </c>
      <c r="AN91" s="78">
        <f t="shared" si="424"/>
        <v>1823758.5942000002</v>
      </c>
      <c r="AO91" s="78">
        <f t="shared" ref="AO91" si="428">+AM91-AN91</f>
        <v>-10849.632940799696</v>
      </c>
      <c r="AP91" s="76">
        <f t="shared" ref="AP91" si="429">+(AN91/AM91)*100</f>
        <v>100.59846540409087</v>
      </c>
      <c r="AQ91" s="74">
        <f t="shared" ref="AQ91:AR91" si="430">AQ93</f>
        <v>1904578.2598212</v>
      </c>
      <c r="AR91" s="75">
        <f t="shared" si="430"/>
        <v>1820012.2371499999</v>
      </c>
      <c r="AS91" s="75">
        <f t="shared" ref="AS91" si="431">+AQ91-AR91</f>
        <v>84566.022671200102</v>
      </c>
      <c r="AT91" s="78">
        <f t="shared" ref="AT91" si="432">+(AR91/AQ91)*100</f>
        <v>95.559855719494607</v>
      </c>
      <c r="AU91" s="74">
        <f t="shared" ref="AU91:AZ91" si="433">AU93</f>
        <v>1487500</v>
      </c>
      <c r="AV91" s="75">
        <f t="shared" si="433"/>
        <v>2438840.1159399999</v>
      </c>
      <c r="AW91" s="75">
        <f t="shared" ref="AW91" si="434">+AU91-AV91</f>
        <v>-951340.11593999993</v>
      </c>
      <c r="AX91" s="76">
        <f t="shared" ref="AX91" si="435">+(AV91/AU91)*100</f>
        <v>163.95563804638655</v>
      </c>
      <c r="AY91" s="74">
        <f t="shared" ref="AY91" si="436">AY93</f>
        <v>1507854.60830044</v>
      </c>
      <c r="AZ91" s="75">
        <f t="shared" si="433"/>
        <v>2900113.3492199997</v>
      </c>
      <c r="BA91" s="75">
        <f t="shared" ref="BA91" si="437">+AY91-AZ91</f>
        <v>-1392258.7409195597</v>
      </c>
      <c r="BB91" s="76">
        <f t="shared" ref="BB91" si="438">+(AZ91/AY91)*100</f>
        <v>192.33375242251157</v>
      </c>
      <c r="BC91" s="79">
        <f t="shared" ref="BC91" si="439">BC93</f>
        <v>2264000</v>
      </c>
      <c r="BD91" s="3">
        <f>+IF(SUM(D91:AT91)&lt;&gt;0,1,0)</f>
        <v>1</v>
      </c>
      <c r="BE91" s="3">
        <f>+IF(SUM(D91:AT91)&lt;&gt;0,1,0)</f>
        <v>1</v>
      </c>
    </row>
    <row r="92" spans="1:57" ht="15" customHeight="1">
      <c r="A92" s="49"/>
      <c r="B92" s="88"/>
      <c r="C92" s="80"/>
      <c r="D92" s="81"/>
      <c r="E92" s="81"/>
      <c r="F92" s="82"/>
      <c r="G92" s="80"/>
      <c r="H92" s="81"/>
      <c r="I92" s="81"/>
      <c r="J92" s="82"/>
      <c r="K92" s="80"/>
      <c r="L92" s="81"/>
      <c r="M92" s="81"/>
      <c r="N92" s="82"/>
      <c r="O92" s="80"/>
      <c r="P92" s="81"/>
      <c r="Q92" s="81"/>
      <c r="R92" s="82"/>
      <c r="S92" s="80"/>
      <c r="T92" s="81"/>
      <c r="U92" s="81"/>
      <c r="V92" s="82"/>
      <c r="W92" s="80"/>
      <c r="X92" s="81"/>
      <c r="Y92" s="81"/>
      <c r="Z92" s="82"/>
      <c r="AA92" s="80"/>
      <c r="AB92" s="81"/>
      <c r="AC92" s="81"/>
      <c r="AD92" s="82"/>
      <c r="AE92" s="80"/>
      <c r="AF92" s="81"/>
      <c r="AG92" s="81"/>
      <c r="AH92" s="82"/>
      <c r="AI92" s="83"/>
      <c r="AJ92" s="84"/>
      <c r="AK92" s="84"/>
      <c r="AL92" s="82"/>
      <c r="AM92" s="83"/>
      <c r="AN92" s="84"/>
      <c r="AO92" s="84"/>
      <c r="AP92" s="82"/>
      <c r="AQ92" s="80"/>
      <c r="AR92" s="81"/>
      <c r="AS92" s="81"/>
      <c r="AT92" s="81"/>
      <c r="AU92" s="80"/>
      <c r="AV92" s="81"/>
      <c r="AW92" s="81"/>
      <c r="AX92" s="85"/>
      <c r="AY92" s="80"/>
      <c r="AZ92" s="81"/>
      <c r="BA92" s="81"/>
      <c r="BB92" s="85"/>
      <c r="BC92" s="86"/>
      <c r="BD92" s="3"/>
    </row>
    <row r="93" spans="1:57" ht="15" customHeight="1">
      <c r="A93" s="49">
        <v>13310900</v>
      </c>
      <c r="B93" s="88" t="s">
        <v>71</v>
      </c>
      <c r="C93" s="30">
        <v>1270061.3387168003</v>
      </c>
      <c r="D93" s="31">
        <v>876133.58048</v>
      </c>
      <c r="E93" s="31">
        <f t="shared" ref="E93" si="440">+C93-D93</f>
        <v>393927.75823680032</v>
      </c>
      <c r="F93" s="21">
        <f t="shared" si="210"/>
        <v>68.983564318649115</v>
      </c>
      <c r="G93" s="30">
        <v>927714.20944400015</v>
      </c>
      <c r="H93" s="31">
        <v>1020090.9842400001</v>
      </c>
      <c r="I93" s="31">
        <f t="shared" ref="I93" si="441">+G93-H93</f>
        <v>-92376.774795999983</v>
      </c>
      <c r="J93" s="21">
        <f t="shared" ref="J93" si="442">+(H93/G93)*100</f>
        <v>109.9574603747164</v>
      </c>
      <c r="K93" s="30">
        <v>902129.98424650007</v>
      </c>
      <c r="L93" s="31">
        <v>1411546.08705</v>
      </c>
      <c r="M93" s="31">
        <f t="shared" ref="M93" si="443">+K93-L93</f>
        <v>-509416.1028034999</v>
      </c>
      <c r="N93" s="21">
        <f t="shared" ref="N93" si="444">+(L93/K93)*100</f>
        <v>156.46814890306382</v>
      </c>
      <c r="O93" s="30">
        <v>1330198.7321807998</v>
      </c>
      <c r="P93" s="31">
        <v>1659805.42643</v>
      </c>
      <c r="Q93" s="31">
        <f t="shared" ref="Q93" si="445">+O93-P93</f>
        <v>-329606.69424920017</v>
      </c>
      <c r="R93" s="21">
        <f t="shared" ref="R93" si="446">+(P93/O93)*100</f>
        <v>124.77875570583541</v>
      </c>
      <c r="S93" s="30">
        <v>1905792.2001514283</v>
      </c>
      <c r="T93" s="31">
        <v>1737005.6328199999</v>
      </c>
      <c r="U93" s="31">
        <f t="shared" ref="U93" si="447">+S93-T93</f>
        <v>168786.56733142841</v>
      </c>
      <c r="V93" s="21">
        <f t="shared" ref="V93" si="448">+(T93/S93)*100</f>
        <v>91.1434957432391</v>
      </c>
      <c r="W93" s="30">
        <v>1596214.4425992002</v>
      </c>
      <c r="X93" s="31">
        <v>1675671.2019500001</v>
      </c>
      <c r="Y93" s="31">
        <f t="shared" ref="Y93" si="449">+W93-X93</f>
        <v>-79456.759350799955</v>
      </c>
      <c r="Z93" s="21">
        <f t="shared" ref="Z93" si="450">+(X93/W93)*100</f>
        <v>104.97782486051288</v>
      </c>
      <c r="AA93" s="30">
        <v>1784129.4633949716</v>
      </c>
      <c r="AB93" s="31">
        <v>1994118.0996700001</v>
      </c>
      <c r="AC93" s="31">
        <f t="shared" ref="AC93" si="451">+AA93-AB93</f>
        <v>-209988.63627502858</v>
      </c>
      <c r="AD93" s="21">
        <f t="shared" ref="AD93" si="452">+(AB93/AA93)*100</f>
        <v>111.76980934306454</v>
      </c>
      <c r="AE93" s="30">
        <v>1837600</v>
      </c>
      <c r="AF93" s="31">
        <v>1817996.78632</v>
      </c>
      <c r="AG93" s="31">
        <f t="shared" ref="AG93" si="453">+AE93-AF93</f>
        <v>19603.213680000044</v>
      </c>
      <c r="AH93" s="21">
        <f t="shared" ref="AH93" si="454">+(AF93/AE93)*100</f>
        <v>98.933216495428823</v>
      </c>
      <c r="AI93" s="22">
        <v>1633430.65319</v>
      </c>
      <c r="AJ93" s="20">
        <v>1782251.6697</v>
      </c>
      <c r="AK93" s="20">
        <f t="shared" ref="AK93" si="455">+AI93-AJ93</f>
        <v>-148821.01650999999</v>
      </c>
      <c r="AL93" s="21">
        <f t="shared" ref="AL93:AL95" si="456">+(AJ93/AI93)*100</f>
        <v>109.11094794378695</v>
      </c>
      <c r="AM93" s="22">
        <v>1812908.9612592005</v>
      </c>
      <c r="AN93" s="20">
        <v>1823758.5942000002</v>
      </c>
      <c r="AO93" s="20">
        <f t="shared" ref="AO93" si="457">+AM93-AN93</f>
        <v>-10849.632940799696</v>
      </c>
      <c r="AP93" s="21">
        <f t="shared" ref="AP93" si="458">+(AN93/AM93)*100</f>
        <v>100.59846540409087</v>
      </c>
      <c r="AQ93" s="30">
        <v>1904578.2598212</v>
      </c>
      <c r="AR93" s="31">
        <v>1820012.2371499999</v>
      </c>
      <c r="AS93" s="31">
        <f t="shared" ref="AS93" si="459">+AQ93-AR93</f>
        <v>84566.022671200102</v>
      </c>
      <c r="AT93" s="20">
        <f t="shared" ref="AT93" si="460">+(AR93/AQ93)*100</f>
        <v>95.559855719494607</v>
      </c>
      <c r="AU93" s="30">
        <v>1487500</v>
      </c>
      <c r="AV93" s="31">
        <v>2438840.1159399999</v>
      </c>
      <c r="AW93" s="31">
        <f t="shared" ref="AW93" si="461">+AU93-AV93</f>
        <v>-951340.11593999993</v>
      </c>
      <c r="AX93" s="21">
        <f t="shared" ref="AX93:AX95" si="462">+(AV93/AU93)*100</f>
        <v>163.95563804638655</v>
      </c>
      <c r="AY93" s="30">
        <v>1507854.60830044</v>
      </c>
      <c r="AZ93" s="31">
        <v>2900113.3492199997</v>
      </c>
      <c r="BA93" s="31">
        <f t="shared" ref="BA93" si="463">+AY93-AZ93</f>
        <v>-1392258.7409195597</v>
      </c>
      <c r="BB93" s="21">
        <f t="shared" ref="BB93" si="464">+(AZ93/AY93)*100</f>
        <v>192.33375242251157</v>
      </c>
      <c r="BC93" s="60">
        <v>2264000</v>
      </c>
      <c r="BD93" s="3">
        <f>+IF(SUM(D93:AT93)&lt;&gt;0,1,0)</f>
        <v>1</v>
      </c>
      <c r="BE93" s="3">
        <f>+IF(SUM(D93:AT93)&lt;&gt;0,1,0)</f>
        <v>1</v>
      </c>
    </row>
    <row r="94" spans="1:57" ht="15" customHeight="1">
      <c r="A94" s="49"/>
      <c r="B94" s="88"/>
      <c r="C94" s="80"/>
      <c r="D94" s="81"/>
      <c r="E94" s="81"/>
      <c r="F94" s="82"/>
      <c r="G94" s="80"/>
      <c r="H94" s="81"/>
      <c r="I94" s="81"/>
      <c r="J94" s="82"/>
      <c r="K94" s="80"/>
      <c r="L94" s="81"/>
      <c r="M94" s="81"/>
      <c r="N94" s="82"/>
      <c r="O94" s="80"/>
      <c r="P94" s="81"/>
      <c r="Q94" s="81"/>
      <c r="R94" s="82"/>
      <c r="S94" s="80"/>
      <c r="T94" s="81"/>
      <c r="U94" s="81"/>
      <c r="V94" s="82"/>
      <c r="W94" s="80"/>
      <c r="X94" s="81"/>
      <c r="Y94" s="81"/>
      <c r="Z94" s="82"/>
      <c r="AA94" s="80"/>
      <c r="AB94" s="81"/>
      <c r="AC94" s="81"/>
      <c r="AD94" s="82"/>
      <c r="AE94" s="80"/>
      <c r="AF94" s="81"/>
      <c r="AG94" s="81"/>
      <c r="AH94" s="82"/>
      <c r="AI94" s="83"/>
      <c r="AJ94" s="84"/>
      <c r="AK94" s="84"/>
      <c r="AL94" s="82"/>
      <c r="AM94" s="83"/>
      <c r="AN94" s="84"/>
      <c r="AO94" s="84"/>
      <c r="AP94" s="82"/>
      <c r="AQ94" s="80"/>
      <c r="AR94" s="81"/>
      <c r="AS94" s="81"/>
      <c r="AT94" s="81"/>
      <c r="AU94" s="80"/>
      <c r="AV94" s="81"/>
      <c r="AW94" s="81"/>
      <c r="AX94" s="85"/>
      <c r="AY94" s="80"/>
      <c r="AZ94" s="81"/>
      <c r="BA94" s="81"/>
      <c r="BB94" s="85"/>
      <c r="BC94" s="86"/>
      <c r="BD94" s="3"/>
    </row>
    <row r="95" spans="1:57" s="2" customFormat="1" ht="15" customHeight="1">
      <c r="A95" s="59">
        <v>13400000</v>
      </c>
      <c r="B95" s="89" t="s">
        <v>72</v>
      </c>
      <c r="C95" s="74">
        <v>0</v>
      </c>
      <c r="D95" s="75">
        <v>0</v>
      </c>
      <c r="E95" s="75">
        <v>0</v>
      </c>
      <c r="F95" s="76">
        <v>0</v>
      </c>
      <c r="G95" s="74">
        <v>0</v>
      </c>
      <c r="H95" s="75">
        <v>0</v>
      </c>
      <c r="I95" s="75">
        <v>0</v>
      </c>
      <c r="J95" s="76">
        <v>0</v>
      </c>
      <c r="K95" s="74">
        <v>0</v>
      </c>
      <c r="L95" s="75">
        <v>0</v>
      </c>
      <c r="M95" s="75">
        <v>0</v>
      </c>
      <c r="N95" s="76">
        <v>0</v>
      </c>
      <c r="O95" s="74">
        <v>0</v>
      </c>
      <c r="P95" s="75">
        <v>0</v>
      </c>
      <c r="Q95" s="75">
        <v>0</v>
      </c>
      <c r="R95" s="76">
        <v>0</v>
      </c>
      <c r="S95" s="74">
        <v>0</v>
      </c>
      <c r="T95" s="75">
        <v>0</v>
      </c>
      <c r="U95" s="75">
        <v>0</v>
      </c>
      <c r="V95" s="76">
        <v>0</v>
      </c>
      <c r="W95" s="74">
        <v>0</v>
      </c>
      <c r="X95" s="75">
        <v>0</v>
      </c>
      <c r="Y95" s="75">
        <v>0</v>
      </c>
      <c r="Z95" s="76">
        <v>0</v>
      </c>
      <c r="AA95" s="74">
        <v>0</v>
      </c>
      <c r="AB95" s="75">
        <v>0</v>
      </c>
      <c r="AC95" s="75">
        <v>0</v>
      </c>
      <c r="AD95" s="76">
        <v>0</v>
      </c>
      <c r="AE95" s="74">
        <v>0</v>
      </c>
      <c r="AF95" s="75">
        <v>0</v>
      </c>
      <c r="AG95" s="75">
        <v>0</v>
      </c>
      <c r="AH95" s="76">
        <v>0</v>
      </c>
      <c r="AI95" s="77">
        <f>+AI97</f>
        <v>5085646.1712100003</v>
      </c>
      <c r="AJ95" s="78">
        <f>+AJ97</f>
        <v>10137401.102700001</v>
      </c>
      <c r="AK95" s="78">
        <f>+AK97</f>
        <v>-5051754.9314900003</v>
      </c>
      <c r="AL95" s="26">
        <f t="shared" si="456"/>
        <v>199.33359029356271</v>
      </c>
      <c r="AM95" s="77">
        <f>+AM97</f>
        <v>13712787.325777249</v>
      </c>
      <c r="AN95" s="78">
        <f>+AN97</f>
        <v>17732812.932839997</v>
      </c>
      <c r="AO95" s="78">
        <f t="shared" ref="AO95" si="465">+AM95-AN95</f>
        <v>-4020025.6070627477</v>
      </c>
      <c r="AP95" s="76">
        <f t="shared" ref="AP95" si="466">+(AN95/AM95)*100</f>
        <v>129.31588969885004</v>
      </c>
      <c r="AQ95" s="74">
        <f>+AQ97</f>
        <v>9792755.2185574975</v>
      </c>
      <c r="AR95" s="75">
        <f t="shared" ref="AR95" si="467">+AR97</f>
        <v>13435273.752429999</v>
      </c>
      <c r="AS95" s="75">
        <f>+AS97</f>
        <v>-3642518.5338725019</v>
      </c>
      <c r="AT95" s="78">
        <f>+(AR95/AQ95)*100</f>
        <v>137.19605415000925</v>
      </c>
      <c r="AU95" s="77">
        <f>+AU97</f>
        <v>14498100</v>
      </c>
      <c r="AV95" s="78">
        <f>+AV97</f>
        <v>12097069.18743</v>
      </c>
      <c r="AW95" s="78">
        <f t="shared" ref="AW95" si="468">+AW97</f>
        <v>2401030.8125700001</v>
      </c>
      <c r="AX95" s="76">
        <f t="shared" si="462"/>
        <v>83.4389967473669</v>
      </c>
      <c r="AY95" s="77">
        <f>+AY97</f>
        <v>14715571.5</v>
      </c>
      <c r="AZ95" s="78">
        <f>+AZ97</f>
        <v>17779381.422339998</v>
      </c>
      <c r="BA95" s="78">
        <f>+BA97</f>
        <v>-3063809.9223399982</v>
      </c>
      <c r="BB95" s="76">
        <f>+(AZ95/AY95)*100</f>
        <v>120.82018983999363</v>
      </c>
      <c r="BC95" s="90">
        <f>+BC97</f>
        <v>13573000</v>
      </c>
      <c r="BD95" s="3">
        <v>1</v>
      </c>
      <c r="BE95" s="3">
        <v>1</v>
      </c>
    </row>
    <row r="96" spans="1:57" ht="15" customHeight="1">
      <c r="A96" s="49"/>
      <c r="B96" s="88"/>
      <c r="C96" s="80"/>
      <c r="D96" s="81"/>
      <c r="E96" s="81"/>
      <c r="F96" s="82"/>
      <c r="G96" s="80"/>
      <c r="H96" s="81"/>
      <c r="I96" s="81"/>
      <c r="J96" s="82"/>
      <c r="K96" s="80"/>
      <c r="L96" s="81"/>
      <c r="M96" s="81"/>
      <c r="N96" s="82"/>
      <c r="O96" s="80"/>
      <c r="P96" s="81"/>
      <c r="Q96" s="81"/>
      <c r="R96" s="82"/>
      <c r="S96" s="80"/>
      <c r="T96" s="81"/>
      <c r="U96" s="81"/>
      <c r="V96" s="82"/>
      <c r="W96" s="80"/>
      <c r="X96" s="81"/>
      <c r="Y96" s="81"/>
      <c r="Z96" s="82"/>
      <c r="AA96" s="80"/>
      <c r="AB96" s="81"/>
      <c r="AC96" s="81"/>
      <c r="AD96" s="82"/>
      <c r="AE96" s="80"/>
      <c r="AF96" s="81"/>
      <c r="AG96" s="81"/>
      <c r="AH96" s="82"/>
      <c r="AI96" s="83"/>
      <c r="AJ96" s="84"/>
      <c r="AK96" s="84"/>
      <c r="AL96" s="82"/>
      <c r="AM96" s="83"/>
      <c r="AN96" s="84"/>
      <c r="AO96" s="84"/>
      <c r="AP96" s="82"/>
      <c r="AQ96" s="80"/>
      <c r="AR96" s="81"/>
      <c r="AS96" s="81"/>
      <c r="AT96" s="81"/>
      <c r="AU96" s="80"/>
      <c r="AV96" s="81"/>
      <c r="AW96" s="81"/>
      <c r="AX96" s="85"/>
      <c r="AY96" s="80"/>
      <c r="AZ96" s="81"/>
      <c r="BA96" s="81"/>
      <c r="BB96" s="85"/>
      <c r="BC96" s="86"/>
      <c r="BD96" s="3"/>
    </row>
    <row r="97" spans="1:57" ht="15" customHeight="1">
      <c r="A97" s="49">
        <v>13490000</v>
      </c>
      <c r="B97" s="88" t="s">
        <v>73</v>
      </c>
      <c r="C97" s="80">
        <v>0</v>
      </c>
      <c r="D97" s="81">
        <v>0</v>
      </c>
      <c r="E97" s="31">
        <v>0</v>
      </c>
      <c r="F97" s="82" t="s">
        <v>74</v>
      </c>
      <c r="G97" s="80">
        <v>0</v>
      </c>
      <c r="H97" s="81">
        <v>0</v>
      </c>
      <c r="I97" s="81">
        <v>0</v>
      </c>
      <c r="J97" s="82" t="s">
        <v>74</v>
      </c>
      <c r="K97" s="80">
        <v>0</v>
      </c>
      <c r="L97" s="81">
        <v>0</v>
      </c>
      <c r="M97" s="81">
        <v>0</v>
      </c>
      <c r="N97" s="82" t="s">
        <v>74</v>
      </c>
      <c r="O97" s="80">
        <v>0</v>
      </c>
      <c r="P97" s="81">
        <v>0</v>
      </c>
      <c r="Q97" s="81">
        <f t="shared" ref="Q97" si="469">+O97-P97</f>
        <v>0</v>
      </c>
      <c r="R97" s="82" t="s">
        <v>74</v>
      </c>
      <c r="S97" s="80">
        <v>0</v>
      </c>
      <c r="T97" s="81">
        <v>0</v>
      </c>
      <c r="U97" s="81">
        <f t="shared" ref="U97" si="470">+S97-T97</f>
        <v>0</v>
      </c>
      <c r="V97" s="82" t="s">
        <v>74</v>
      </c>
      <c r="W97" s="80">
        <v>0</v>
      </c>
      <c r="X97" s="81">
        <v>0</v>
      </c>
      <c r="Y97" s="81">
        <f t="shared" ref="Y97" si="471">+W97-X97</f>
        <v>0</v>
      </c>
      <c r="Z97" s="82" t="s">
        <v>74</v>
      </c>
      <c r="AA97" s="80">
        <v>0</v>
      </c>
      <c r="AB97" s="81">
        <v>0</v>
      </c>
      <c r="AC97" s="81">
        <f t="shared" ref="AC97" si="472">+AA97-AB97</f>
        <v>0</v>
      </c>
      <c r="AD97" s="82" t="s">
        <v>74</v>
      </c>
      <c r="AE97" s="80">
        <v>0</v>
      </c>
      <c r="AF97" s="81">
        <v>0</v>
      </c>
      <c r="AG97" s="81">
        <f t="shared" ref="AG97" si="473">+AE97-AF97</f>
        <v>0</v>
      </c>
      <c r="AH97" s="82" t="s">
        <v>74</v>
      </c>
      <c r="AI97" s="83">
        <v>5085646.1712100003</v>
      </c>
      <c r="AJ97" s="84">
        <v>10137401.102700001</v>
      </c>
      <c r="AK97" s="84">
        <f t="shared" ref="AK97" si="474">+AI97-AJ97</f>
        <v>-5051754.9314900003</v>
      </c>
      <c r="AL97" s="82">
        <f t="shared" ref="AL97" si="475">+(AJ97/AI97)*100</f>
        <v>199.33359029356271</v>
      </c>
      <c r="AM97" s="83">
        <v>13712787.325777249</v>
      </c>
      <c r="AN97" s="84">
        <v>17732812.932839997</v>
      </c>
      <c r="AO97" s="84">
        <f t="shared" ref="AO97" si="476">+AM97-AN97</f>
        <v>-4020025.6070627477</v>
      </c>
      <c r="AP97" s="82">
        <f t="shared" ref="AP97" si="477">+(AN97/AM97)*100</f>
        <v>129.31588969885004</v>
      </c>
      <c r="AQ97" s="80">
        <v>9792755.2185574975</v>
      </c>
      <c r="AR97" s="81">
        <v>13435273.752429999</v>
      </c>
      <c r="AS97" s="81">
        <f t="shared" ref="AS97" si="478">+AQ97-AR97</f>
        <v>-3642518.5338725019</v>
      </c>
      <c r="AT97" s="81">
        <f t="shared" ref="AT97" si="479">+(AR97/AQ97)*100</f>
        <v>137.19605415000925</v>
      </c>
      <c r="AU97" s="80">
        <v>14498100</v>
      </c>
      <c r="AV97" s="81">
        <v>12097069.18743</v>
      </c>
      <c r="AW97" s="81">
        <f t="shared" ref="AW97" si="480">+AU97-AV97</f>
        <v>2401030.8125700001</v>
      </c>
      <c r="AX97" s="85">
        <f t="shared" ref="AX97" si="481">+(AV97/AU97)*100</f>
        <v>83.4389967473669</v>
      </c>
      <c r="AY97" s="80">
        <v>14715571.5</v>
      </c>
      <c r="AZ97" s="81">
        <v>17779381.422339998</v>
      </c>
      <c r="BA97" s="81">
        <f t="shared" ref="BA97" si="482">+AY97-AZ97</f>
        <v>-3063809.9223399982</v>
      </c>
      <c r="BB97" s="85">
        <f t="shared" ref="BB97" si="483">+(AZ97/AY97)*100</f>
        <v>120.82018983999363</v>
      </c>
      <c r="BC97" s="86">
        <v>13573000</v>
      </c>
      <c r="BD97" s="3">
        <v>1</v>
      </c>
      <c r="BE97" s="3">
        <v>1</v>
      </c>
    </row>
    <row r="98" spans="1:57" ht="15" customHeight="1">
      <c r="A98" s="49"/>
      <c r="B98" s="88"/>
      <c r="C98" s="80"/>
      <c r="D98" s="81"/>
      <c r="E98" s="81"/>
      <c r="F98" s="82"/>
      <c r="G98" s="80"/>
      <c r="H98" s="81"/>
      <c r="I98" s="81"/>
      <c r="J98" s="82"/>
      <c r="K98" s="80"/>
      <c r="L98" s="81"/>
      <c r="M98" s="81"/>
      <c r="N98" s="82"/>
      <c r="O98" s="80"/>
      <c r="P98" s="81"/>
      <c r="Q98" s="81"/>
      <c r="R98" s="82"/>
      <c r="S98" s="80"/>
      <c r="T98" s="81"/>
      <c r="U98" s="81"/>
      <c r="V98" s="82"/>
      <c r="W98" s="80"/>
      <c r="X98" s="81"/>
      <c r="Y98" s="81"/>
      <c r="Z98" s="82"/>
      <c r="AA98" s="80"/>
      <c r="AB98" s="81"/>
      <c r="AC98" s="81"/>
      <c r="AD98" s="82"/>
      <c r="AE98" s="80"/>
      <c r="AF98" s="81"/>
      <c r="AG98" s="81"/>
      <c r="AH98" s="82"/>
      <c r="AI98" s="83"/>
      <c r="AJ98" s="84"/>
      <c r="AK98" s="84"/>
      <c r="AL98" s="82"/>
      <c r="AM98" s="83"/>
      <c r="AN98" s="84"/>
      <c r="AO98" s="84"/>
      <c r="AP98" s="82"/>
      <c r="AQ98" s="80"/>
      <c r="AR98" s="81"/>
      <c r="AS98" s="81"/>
      <c r="AT98" s="81"/>
      <c r="AU98" s="80"/>
      <c r="AV98" s="81"/>
      <c r="AW98" s="81"/>
      <c r="AX98" s="85"/>
      <c r="AY98" s="80"/>
      <c r="AZ98" s="81"/>
      <c r="BA98" s="81"/>
      <c r="BB98" s="85"/>
      <c r="BC98" s="86"/>
      <c r="BD98" s="3"/>
    </row>
    <row r="99" spans="1:57" ht="15" customHeight="1">
      <c r="A99" s="59">
        <v>13900000</v>
      </c>
      <c r="B99" s="91" t="s">
        <v>75</v>
      </c>
      <c r="C99" s="74">
        <f t="shared" ref="C99:L99" si="484">C101</f>
        <v>680424.57936200011</v>
      </c>
      <c r="D99" s="75">
        <f t="shared" si="484"/>
        <v>73735.061119999998</v>
      </c>
      <c r="E99" s="75">
        <f t="shared" ref="E99" si="485">+C99-D99</f>
        <v>606689.51824200014</v>
      </c>
      <c r="F99" s="76">
        <f t="shared" ref="F99" si="486">+(D99/C99)*100</f>
        <v>10.836625153832282</v>
      </c>
      <c r="G99" s="74">
        <f t="shared" ref="G99" si="487">G101</f>
        <v>106520.33862018</v>
      </c>
      <c r="H99" s="75">
        <f t="shared" si="484"/>
        <v>387322.56991000002</v>
      </c>
      <c r="I99" s="75">
        <f t="shared" ref="I99" si="488">+G99-H99</f>
        <v>-280802.23128982005</v>
      </c>
      <c r="J99" s="76">
        <f t="shared" ref="J99" si="489">+(H99/G99)*100</f>
        <v>363.61372384580721</v>
      </c>
      <c r="K99" s="74">
        <f t="shared" ref="K99" si="490">K101</f>
        <v>82185.86439599999</v>
      </c>
      <c r="L99" s="75">
        <f t="shared" si="484"/>
        <v>429269.30352999998</v>
      </c>
      <c r="M99" s="75">
        <f t="shared" ref="M99" si="491">+K99-L99</f>
        <v>-347083.43913399999</v>
      </c>
      <c r="N99" s="76">
        <f t="shared" ref="N99" si="492">+(L99/K99)*100</f>
        <v>522.31525054190774</v>
      </c>
      <c r="O99" s="74">
        <f t="shared" ref="O99:T99" si="493">O101</f>
        <v>239972.4939374</v>
      </c>
      <c r="P99" s="75">
        <f t="shared" si="493"/>
        <v>720490.52943</v>
      </c>
      <c r="Q99" s="75">
        <f t="shared" ref="Q99" si="494">+O99-P99</f>
        <v>-480518.0354926</v>
      </c>
      <c r="R99" s="76">
        <f t="shared" ref="R99" si="495">+(P99/O99)*100</f>
        <v>300.23879720896241</v>
      </c>
      <c r="S99" s="74">
        <f t="shared" ref="S99" si="496">S101</f>
        <v>708039.626948572</v>
      </c>
      <c r="T99" s="75">
        <f t="shared" si="493"/>
        <v>690401.42360999994</v>
      </c>
      <c r="U99" s="75">
        <f t="shared" ref="U99" si="497">+S99-T99</f>
        <v>17638.203338572057</v>
      </c>
      <c r="V99" s="76">
        <f t="shared" ref="V99" si="498">+(T99/S99)*100</f>
        <v>97.50886777134393</v>
      </c>
      <c r="W99" s="74">
        <f t="shared" ref="W99:AB99" si="499">W101</f>
        <v>1022888.7624479999</v>
      </c>
      <c r="X99" s="75">
        <f t="shared" si="499"/>
        <v>792445.77376999997</v>
      </c>
      <c r="Y99" s="75">
        <f t="shared" ref="Y99" si="500">+W99-X99</f>
        <v>230442.98867799994</v>
      </c>
      <c r="Z99" s="76">
        <f t="shared" ref="Z99" si="501">+(X99/W99)*100</f>
        <v>77.471353959691697</v>
      </c>
      <c r="AA99" s="74">
        <f t="shared" ref="AA99" si="502">AA101</f>
        <v>941693.25413760007</v>
      </c>
      <c r="AB99" s="75">
        <f t="shared" si="499"/>
        <v>1208153.4720099999</v>
      </c>
      <c r="AC99" s="75">
        <f t="shared" ref="AC99" si="503">+AA99-AB99</f>
        <v>-266460.21787239984</v>
      </c>
      <c r="AD99" s="76">
        <f t="shared" ref="AD99" si="504">+(AB99/AA99)*100</f>
        <v>128.2958613860331</v>
      </c>
      <c r="AE99" s="74">
        <f t="shared" ref="AE99:AF99" si="505">AE101</f>
        <v>970000</v>
      </c>
      <c r="AF99" s="75">
        <f t="shared" si="505"/>
        <v>935013.88847999997</v>
      </c>
      <c r="AG99" s="75">
        <f t="shared" ref="AG99" si="506">+AE99-AF99</f>
        <v>34986.111520000035</v>
      </c>
      <c r="AH99" s="76">
        <f t="shared" ref="AH99" si="507">+(AF99/AE99)*100</f>
        <v>96.393184379381438</v>
      </c>
      <c r="AI99" s="77">
        <f t="shared" ref="AI99:AN99" si="508">AI101</f>
        <v>1019446.0705700001</v>
      </c>
      <c r="AJ99" s="78">
        <f t="shared" si="508"/>
        <v>1235814.0921800002</v>
      </c>
      <c r="AK99" s="78">
        <f t="shared" ref="AK99" si="509">+AI99-AJ99</f>
        <v>-216368.02161000005</v>
      </c>
      <c r="AL99" s="76">
        <f t="shared" ref="AL99" si="510">+(AJ99/AI99)*100</f>
        <v>121.22407725687958</v>
      </c>
      <c r="AM99" s="77">
        <f t="shared" ref="AM99" si="511">AM101</f>
        <v>933719.31072200008</v>
      </c>
      <c r="AN99" s="78">
        <f t="shared" si="508"/>
        <v>1119675.8534500001</v>
      </c>
      <c r="AO99" s="78">
        <f t="shared" ref="AO99" si="512">+AM99-AN99</f>
        <v>-185956.54272799997</v>
      </c>
      <c r="AP99" s="76">
        <f t="shared" ref="AP99" si="513">+(AN99/AM99)*100</f>
        <v>119.91567921886596</v>
      </c>
      <c r="AQ99" s="74">
        <f t="shared" ref="AQ99:AR99" si="514">AQ101</f>
        <v>1060771.3875616</v>
      </c>
      <c r="AR99" s="75">
        <f t="shared" si="514"/>
        <v>891115.04855000007</v>
      </c>
      <c r="AS99" s="75">
        <f t="shared" ref="AS99" si="515">+AQ99-AR99</f>
        <v>169656.33901159989</v>
      </c>
      <c r="AT99" s="78">
        <f t="shared" ref="AT99" si="516">+(AR99/AQ99)*100</f>
        <v>84.006323982626483</v>
      </c>
      <c r="AU99" s="74">
        <f t="shared" ref="AU99:AZ99" si="517">AU101</f>
        <v>1058700</v>
      </c>
      <c r="AV99" s="75">
        <f t="shared" si="517"/>
        <v>1202666.2485799999</v>
      </c>
      <c r="AW99" s="75">
        <f t="shared" ref="AW99" si="518">+AU99-AV99</f>
        <v>-143966.2485799999</v>
      </c>
      <c r="AX99" s="76">
        <f t="shared" ref="AX99" si="519">+(AV99/AU99)*100</f>
        <v>113.59839884575422</v>
      </c>
      <c r="AY99" s="74">
        <f t="shared" ref="AY99" si="520">AY101</f>
        <v>1063300</v>
      </c>
      <c r="AZ99" s="75">
        <f t="shared" si="517"/>
        <v>1668714.5272899999</v>
      </c>
      <c r="BA99" s="75">
        <f t="shared" ref="BA99" si="521">+AY99-AZ99</f>
        <v>-605414.52728999988</v>
      </c>
      <c r="BB99" s="76">
        <f t="shared" ref="BB99" si="522">+(AZ99/AY99)*100</f>
        <v>156.93732035079469</v>
      </c>
      <c r="BC99" s="79">
        <f t="shared" ref="BC99" si="523">BC101</f>
        <v>1355400</v>
      </c>
      <c r="BD99" s="3">
        <f>+IF(SUM(D99:AT99)&lt;&gt;0,1,0)</f>
        <v>1</v>
      </c>
      <c r="BE99" s="3">
        <f>+IF(SUM(D99:AT99)&lt;&gt;0,1,0)</f>
        <v>1</v>
      </c>
    </row>
    <row r="100" spans="1:57" ht="15" customHeight="1">
      <c r="A100" s="49"/>
      <c r="B100" s="88"/>
      <c r="C100" s="80"/>
      <c r="D100" s="81"/>
      <c r="E100" s="81"/>
      <c r="F100" s="82"/>
      <c r="G100" s="80"/>
      <c r="H100" s="81"/>
      <c r="I100" s="81"/>
      <c r="J100" s="82"/>
      <c r="K100" s="80"/>
      <c r="L100" s="81"/>
      <c r="M100" s="81"/>
      <c r="N100" s="82"/>
      <c r="O100" s="80"/>
      <c r="P100" s="81"/>
      <c r="Q100" s="81"/>
      <c r="R100" s="82"/>
      <c r="S100" s="80"/>
      <c r="T100" s="81"/>
      <c r="U100" s="81"/>
      <c r="V100" s="82"/>
      <c r="W100" s="80"/>
      <c r="X100" s="81"/>
      <c r="Y100" s="81"/>
      <c r="Z100" s="82"/>
      <c r="AA100" s="80"/>
      <c r="AB100" s="81"/>
      <c r="AC100" s="81"/>
      <c r="AD100" s="82"/>
      <c r="AE100" s="80"/>
      <c r="AF100" s="81"/>
      <c r="AG100" s="81"/>
      <c r="AH100" s="82"/>
      <c r="AI100" s="83"/>
      <c r="AJ100" s="84"/>
      <c r="AK100" s="84"/>
      <c r="AL100" s="82"/>
      <c r="AM100" s="83"/>
      <c r="AN100" s="84"/>
      <c r="AO100" s="84"/>
      <c r="AP100" s="82"/>
      <c r="AQ100" s="80"/>
      <c r="AR100" s="81"/>
      <c r="AS100" s="81"/>
      <c r="AT100" s="81"/>
      <c r="AU100" s="80"/>
      <c r="AV100" s="81"/>
      <c r="AW100" s="81"/>
      <c r="AX100" s="85"/>
      <c r="AY100" s="80"/>
      <c r="AZ100" s="81"/>
      <c r="BA100" s="81"/>
      <c r="BB100" s="85"/>
      <c r="BC100" s="86"/>
      <c r="BD100" s="3"/>
    </row>
    <row r="101" spans="1:57" ht="15" customHeight="1">
      <c r="A101" s="49">
        <v>13990000</v>
      </c>
      <c r="B101" s="88" t="s">
        <v>76</v>
      </c>
      <c r="C101" s="30">
        <v>680424.57936200011</v>
      </c>
      <c r="D101" s="31">
        <v>73735.061119999998</v>
      </c>
      <c r="E101" s="31">
        <f t="shared" ref="E101" si="524">+C101-D101</f>
        <v>606689.51824200014</v>
      </c>
      <c r="F101" s="21">
        <f t="shared" ref="F101" si="525">+(D101/C101)*100</f>
        <v>10.836625153832282</v>
      </c>
      <c r="G101" s="30">
        <v>106520.33862018</v>
      </c>
      <c r="H101" s="31">
        <v>387322.56991000002</v>
      </c>
      <c r="I101" s="31">
        <f t="shared" ref="I101" si="526">+G101-H101</f>
        <v>-280802.23128982005</v>
      </c>
      <c r="J101" s="21">
        <f t="shared" ref="J101" si="527">+(H101/G101)*100</f>
        <v>363.61372384580721</v>
      </c>
      <c r="K101" s="30">
        <v>82185.86439599999</v>
      </c>
      <c r="L101" s="31">
        <v>429269.30352999998</v>
      </c>
      <c r="M101" s="31">
        <f t="shared" ref="M101" si="528">+K101-L101</f>
        <v>-347083.43913399999</v>
      </c>
      <c r="N101" s="21">
        <f t="shared" ref="N101" si="529">+(L101/K101)*100</f>
        <v>522.31525054190774</v>
      </c>
      <c r="O101" s="30">
        <v>239972.4939374</v>
      </c>
      <c r="P101" s="31">
        <v>720490.52943</v>
      </c>
      <c r="Q101" s="31">
        <f t="shared" ref="Q101" si="530">+O101-P101</f>
        <v>-480518.0354926</v>
      </c>
      <c r="R101" s="21">
        <f t="shared" ref="R101" si="531">+(P101/O101)*100</f>
        <v>300.23879720896241</v>
      </c>
      <c r="S101" s="30">
        <v>708039.626948572</v>
      </c>
      <c r="T101" s="31">
        <v>690401.42360999994</v>
      </c>
      <c r="U101" s="31">
        <f t="shared" ref="U101" si="532">+S101-T101</f>
        <v>17638.203338572057</v>
      </c>
      <c r="V101" s="21">
        <f t="shared" ref="V101" si="533">+(T101/S101)*100</f>
        <v>97.50886777134393</v>
      </c>
      <c r="W101" s="30">
        <v>1022888.7624479999</v>
      </c>
      <c r="X101" s="31">
        <v>792445.77376999997</v>
      </c>
      <c r="Y101" s="31">
        <f t="shared" ref="Y101" si="534">+W101-X101</f>
        <v>230442.98867799994</v>
      </c>
      <c r="Z101" s="21">
        <f t="shared" ref="Z101" si="535">+(X101/W101)*100</f>
        <v>77.471353959691697</v>
      </c>
      <c r="AA101" s="30">
        <v>941693.25413760007</v>
      </c>
      <c r="AB101" s="31">
        <v>1208153.4720099999</v>
      </c>
      <c r="AC101" s="31">
        <f t="shared" ref="AC101" si="536">+AA101-AB101</f>
        <v>-266460.21787239984</v>
      </c>
      <c r="AD101" s="21">
        <f t="shared" ref="AD101" si="537">+(AB101/AA101)*100</f>
        <v>128.2958613860331</v>
      </c>
      <c r="AE101" s="30">
        <v>970000</v>
      </c>
      <c r="AF101" s="31">
        <v>935013.88847999997</v>
      </c>
      <c r="AG101" s="31">
        <f t="shared" ref="AG101" si="538">+AE101-AF101</f>
        <v>34986.111520000035</v>
      </c>
      <c r="AH101" s="21">
        <f t="shared" ref="AH101" si="539">+(AF101/AE101)*100</f>
        <v>96.393184379381438</v>
      </c>
      <c r="AI101" s="22">
        <v>1019446.0705700001</v>
      </c>
      <c r="AJ101" s="20">
        <v>1235814.0921800002</v>
      </c>
      <c r="AK101" s="20">
        <f t="shared" ref="AK101" si="540">+AI101-AJ101</f>
        <v>-216368.02161000005</v>
      </c>
      <c r="AL101" s="21">
        <f t="shared" ref="AL101" si="541">+(AJ101/AI101)*100</f>
        <v>121.22407725687958</v>
      </c>
      <c r="AM101" s="22">
        <v>933719.31072200008</v>
      </c>
      <c r="AN101" s="20">
        <v>1119675.8534500001</v>
      </c>
      <c r="AO101" s="20">
        <f t="shared" ref="AO101" si="542">+AM101-AN101</f>
        <v>-185956.54272799997</v>
      </c>
      <c r="AP101" s="21">
        <f t="shared" ref="AP101" si="543">+(AN101/AM101)*100</f>
        <v>119.91567921886596</v>
      </c>
      <c r="AQ101" s="30">
        <v>1060771.3875616</v>
      </c>
      <c r="AR101" s="31">
        <v>891115.04855000007</v>
      </c>
      <c r="AS101" s="31">
        <f t="shared" ref="AS101" si="544">+AQ101-AR101</f>
        <v>169656.33901159989</v>
      </c>
      <c r="AT101" s="20">
        <f t="shared" ref="AT101" si="545">+(AR101/AQ101)*100</f>
        <v>84.006323982626483</v>
      </c>
      <c r="AU101" s="30">
        <v>1058700</v>
      </c>
      <c r="AV101" s="31">
        <v>1202666.2485799999</v>
      </c>
      <c r="AW101" s="31">
        <f t="shared" ref="AW101" si="546">+AU101-AV101</f>
        <v>-143966.2485799999</v>
      </c>
      <c r="AX101" s="21">
        <f t="shared" ref="AX101" si="547">+(AV101/AU101)*100</f>
        <v>113.59839884575422</v>
      </c>
      <c r="AY101" s="30">
        <v>1063300</v>
      </c>
      <c r="AZ101" s="31">
        <v>1668714.5272899999</v>
      </c>
      <c r="BA101" s="31">
        <f t="shared" ref="BA101" si="548">+AY101-AZ101</f>
        <v>-605414.52728999988</v>
      </c>
      <c r="BB101" s="21">
        <f t="shared" ref="BB101" si="549">+(AZ101/AY101)*100</f>
        <v>156.93732035079469</v>
      </c>
      <c r="BC101" s="60">
        <v>1355400</v>
      </c>
      <c r="BD101" s="3">
        <f>+IF(SUM(D101:AT101)&lt;&gt;0,1,0)</f>
        <v>1</v>
      </c>
      <c r="BE101" s="3">
        <f>+IF(SUM(D101:AT101)&lt;&gt;0,1,0)</f>
        <v>1</v>
      </c>
    </row>
    <row r="102" spans="1:57" ht="15" customHeight="1">
      <c r="A102" s="49"/>
      <c r="B102" s="88"/>
      <c r="C102" s="80"/>
      <c r="D102" s="81"/>
      <c r="E102" s="81"/>
      <c r="F102" s="82"/>
      <c r="G102" s="80"/>
      <c r="H102" s="81"/>
      <c r="I102" s="81"/>
      <c r="J102" s="82"/>
      <c r="K102" s="80"/>
      <c r="L102" s="81"/>
      <c r="M102" s="81"/>
      <c r="N102" s="82"/>
      <c r="O102" s="80"/>
      <c r="P102" s="81"/>
      <c r="Q102" s="81"/>
      <c r="R102" s="82"/>
      <c r="S102" s="80"/>
      <c r="T102" s="81"/>
      <c r="U102" s="81"/>
      <c r="V102" s="82"/>
      <c r="W102" s="80"/>
      <c r="X102" s="81"/>
      <c r="Y102" s="81"/>
      <c r="Z102" s="82"/>
      <c r="AA102" s="80"/>
      <c r="AB102" s="81"/>
      <c r="AC102" s="81"/>
      <c r="AD102" s="82"/>
      <c r="AE102" s="80"/>
      <c r="AF102" s="81"/>
      <c r="AG102" s="81"/>
      <c r="AH102" s="82"/>
      <c r="AI102" s="83"/>
      <c r="AJ102" s="84"/>
      <c r="AK102" s="84"/>
      <c r="AL102" s="82"/>
      <c r="AM102" s="83"/>
      <c r="AN102" s="84"/>
      <c r="AO102" s="84"/>
      <c r="AP102" s="82"/>
      <c r="AQ102" s="80"/>
      <c r="AR102" s="81"/>
      <c r="AS102" s="81"/>
      <c r="AT102" s="81"/>
      <c r="AU102" s="80"/>
      <c r="AV102" s="81"/>
      <c r="AW102" s="81"/>
      <c r="AX102" s="85"/>
      <c r="AY102" s="80"/>
      <c r="AZ102" s="81"/>
      <c r="BA102" s="81"/>
      <c r="BB102" s="85"/>
      <c r="BC102" s="86"/>
      <c r="BD102" s="3"/>
    </row>
    <row r="103" spans="1:57" s="2" customFormat="1" ht="15" customHeight="1">
      <c r="A103" s="59">
        <v>14000000</v>
      </c>
      <c r="B103" s="91" t="s">
        <v>77</v>
      </c>
      <c r="C103" s="74">
        <f t="shared" ref="C103:L103" si="550">C105+C113</f>
        <v>23480152.600000001</v>
      </c>
      <c r="D103" s="75">
        <f t="shared" si="550"/>
        <v>23295287.655279998</v>
      </c>
      <c r="E103" s="75">
        <f t="shared" ref="E103" si="551">+C103-D103</f>
        <v>184864.94472000375</v>
      </c>
      <c r="F103" s="76">
        <f t="shared" ref="F103" si="552">+(D103/C103)*100</f>
        <v>99.212675710122923</v>
      </c>
      <c r="G103" s="74">
        <f t="shared" ref="G103" si="553">G105+G113</f>
        <v>35871060.142500006</v>
      </c>
      <c r="H103" s="75">
        <f t="shared" si="550"/>
        <v>28332021.388059996</v>
      </c>
      <c r="I103" s="75">
        <f t="shared" ref="I103" si="554">+G103-H103</f>
        <v>7539038.7544400096</v>
      </c>
      <c r="J103" s="76">
        <f t="shared" ref="J103" si="555">+(H103/G103)*100</f>
        <v>78.982949696800958</v>
      </c>
      <c r="K103" s="74">
        <f t="shared" ref="K103" si="556">K105+K113</f>
        <v>49685058.200000003</v>
      </c>
      <c r="L103" s="75">
        <f t="shared" si="550"/>
        <v>57450563.126550004</v>
      </c>
      <c r="M103" s="75">
        <f t="shared" ref="M103" si="557">+K103-L103</f>
        <v>-7765504.9265500009</v>
      </c>
      <c r="N103" s="76">
        <f t="shared" ref="N103" si="558">+(L103/K103)*100</f>
        <v>115.62945724103027</v>
      </c>
      <c r="O103" s="74">
        <f t="shared" ref="O103" si="559">O105+O113</f>
        <v>40373058.719999999</v>
      </c>
      <c r="P103" s="75">
        <f>P105+P113</f>
        <v>38901134.72721</v>
      </c>
      <c r="Q103" s="75">
        <f t="shared" ref="Q103" si="560">+O103-P103</f>
        <v>1471923.9927899987</v>
      </c>
      <c r="R103" s="76">
        <f t="shared" ref="R103" si="561">+(P103/O103)*100</f>
        <v>96.354192524776835</v>
      </c>
      <c r="S103" s="74">
        <f t="shared" ref="S103" si="562">S105+S113</f>
        <v>48255166.549999997</v>
      </c>
      <c r="T103" s="75">
        <f>T105+T113</f>
        <v>47783411.830849998</v>
      </c>
      <c r="U103" s="75">
        <f t="shared" ref="U103" si="563">+S103-T103</f>
        <v>471754.71914999932</v>
      </c>
      <c r="V103" s="76">
        <f t="shared" ref="V103" si="564">+(T103/S103)*100</f>
        <v>99.022374695026301</v>
      </c>
      <c r="W103" s="74">
        <f t="shared" ref="W103" si="565">W105+W113</f>
        <v>70964588.449218482</v>
      </c>
      <c r="X103" s="75">
        <f>X105+X113</f>
        <v>81778824.10439001</v>
      </c>
      <c r="Y103" s="75">
        <f t="shared" ref="Y103" si="566">+W103-X103</f>
        <v>-10814235.655171528</v>
      </c>
      <c r="Z103" s="76">
        <f t="shared" ref="Z103" si="567">+(X103/W103)*100</f>
        <v>115.23891829924453</v>
      </c>
      <c r="AA103" s="74">
        <f t="shared" ref="AA103" si="568">AA105+AA113</f>
        <v>83478008.929698497</v>
      </c>
      <c r="AB103" s="75">
        <f>AB105+AB113</f>
        <v>84899589.729759991</v>
      </c>
      <c r="AC103" s="75">
        <f t="shared" ref="AC103" si="569">+AA103-AB103</f>
        <v>-1421580.8000614941</v>
      </c>
      <c r="AD103" s="76">
        <f t="shared" ref="AD103" si="570">+(AB103/AA103)*100</f>
        <v>101.70294047293184</v>
      </c>
      <c r="AE103" s="74">
        <f t="shared" ref="AE103" si="571">AE105+AE113</f>
        <v>91190914.095994428</v>
      </c>
      <c r="AF103" s="75">
        <f>AF105+AF113</f>
        <v>89142604.624090001</v>
      </c>
      <c r="AG103" s="75">
        <f t="shared" ref="AG103" si="572">+AE103-AF103</f>
        <v>2048309.4719044268</v>
      </c>
      <c r="AH103" s="76">
        <f t="shared" ref="AH103" si="573">+(AF103/AE103)*100</f>
        <v>97.753822853723989</v>
      </c>
      <c r="AI103" s="77">
        <f t="shared" ref="AI103" si="574">AI105+AI113</f>
        <v>115918717.28785001</v>
      </c>
      <c r="AJ103" s="78">
        <f>AJ105+AJ113</f>
        <v>97098596.116059989</v>
      </c>
      <c r="AK103" s="78">
        <f t="shared" ref="AK103" si="575">+AI103-AJ103</f>
        <v>18820121.171790019</v>
      </c>
      <c r="AL103" s="76">
        <f t="shared" ref="AL103" si="576">+(AJ103/AI103)*100</f>
        <v>83.764381100719234</v>
      </c>
      <c r="AM103" s="77">
        <f t="shared" ref="AM103" si="577">AM105+AM113</f>
        <v>201008253.17711359</v>
      </c>
      <c r="AN103" s="78">
        <f>AN105+AN113</f>
        <v>190128351.46651003</v>
      </c>
      <c r="AO103" s="78">
        <f t="shared" ref="AO103" si="578">+AM103-AN103</f>
        <v>10879901.710603565</v>
      </c>
      <c r="AP103" s="76">
        <f t="shared" ref="AP103" si="579">+(AN103/AM103)*100</f>
        <v>94.587335823958924</v>
      </c>
      <c r="AQ103" s="74">
        <f t="shared" ref="AQ103:AR103" si="580">AQ105+AQ113</f>
        <v>250444092.08042166</v>
      </c>
      <c r="AR103" s="75">
        <f t="shared" si="580"/>
        <v>143376972.46726</v>
      </c>
      <c r="AS103" s="75">
        <f t="shared" ref="AS103" si="581">+AQ103-AR103</f>
        <v>107067119.61316165</v>
      </c>
      <c r="AT103" s="78">
        <f t="shared" ref="AT103" si="582">+(AR103/AQ103)*100</f>
        <v>57.249093510746242</v>
      </c>
      <c r="AU103" s="74">
        <f t="shared" ref="AU103:AZ103" si="583">AU105+AU113</f>
        <v>220362921.03702843</v>
      </c>
      <c r="AV103" s="75">
        <f t="shared" si="583"/>
        <v>179115210.04768002</v>
      </c>
      <c r="AW103" s="75">
        <f t="shared" ref="AW103" si="584">+AU103-AV103</f>
        <v>41247710.989348412</v>
      </c>
      <c r="AX103" s="76">
        <f t="shared" ref="AX103" si="585">+(AV103/AU103)*100</f>
        <v>81.281918575395267</v>
      </c>
      <c r="AY103" s="74">
        <f t="shared" ref="AY103" si="586">AY105+AY113</f>
        <v>215214538.20765001</v>
      </c>
      <c r="AZ103" s="75">
        <f t="shared" si="583"/>
        <v>182484911.78895</v>
      </c>
      <c r="BA103" s="75">
        <f t="shared" ref="BA103" si="587">+AY103-AZ103</f>
        <v>32729626.41870001</v>
      </c>
      <c r="BB103" s="76">
        <f t="shared" ref="BB103" si="588">+(AZ103/AY103)*100</f>
        <v>84.792093186975691</v>
      </c>
      <c r="BC103" s="79">
        <f t="shared" ref="BC103" si="589">BC105+BC113</f>
        <v>196827755.97751272</v>
      </c>
      <c r="BD103" s="3">
        <f>+IF(SUM(D103:AT103)&lt;&gt;0,1,0)</f>
        <v>1</v>
      </c>
      <c r="BE103" s="3">
        <f>+IF(SUM(D103:AT103)&lt;&gt;0,1,0)</f>
        <v>1</v>
      </c>
    </row>
    <row r="104" spans="1:57" ht="15" customHeight="1">
      <c r="A104" s="49"/>
      <c r="B104" s="88"/>
      <c r="C104" s="80"/>
      <c r="D104" s="81"/>
      <c r="E104" s="81"/>
      <c r="F104" s="82"/>
      <c r="G104" s="80"/>
      <c r="H104" s="81"/>
      <c r="I104" s="81"/>
      <c r="J104" s="82"/>
      <c r="K104" s="80"/>
      <c r="L104" s="81"/>
      <c r="M104" s="81"/>
      <c r="N104" s="82"/>
      <c r="O104" s="80"/>
      <c r="P104" s="81"/>
      <c r="Q104" s="81"/>
      <c r="R104" s="82"/>
      <c r="S104" s="80"/>
      <c r="T104" s="81"/>
      <c r="U104" s="81"/>
      <c r="V104" s="82"/>
      <c r="W104" s="80"/>
      <c r="X104" s="81"/>
      <c r="Y104" s="81"/>
      <c r="Z104" s="82"/>
      <c r="AA104" s="80"/>
      <c r="AB104" s="81"/>
      <c r="AC104" s="81"/>
      <c r="AD104" s="82"/>
      <c r="AE104" s="80"/>
      <c r="AF104" s="81"/>
      <c r="AG104" s="81"/>
      <c r="AH104" s="82"/>
      <c r="AI104" s="83"/>
      <c r="AJ104" s="84"/>
      <c r="AK104" s="84"/>
      <c r="AL104" s="82"/>
      <c r="AM104" s="83"/>
      <c r="AN104" s="84"/>
      <c r="AO104" s="84"/>
      <c r="AP104" s="82"/>
      <c r="AQ104" s="80"/>
      <c r="AR104" s="81"/>
      <c r="AS104" s="81"/>
      <c r="AT104" s="81"/>
      <c r="AU104" s="80"/>
      <c r="AV104" s="81"/>
      <c r="AW104" s="81"/>
      <c r="AX104" s="85"/>
      <c r="AY104" s="80"/>
      <c r="AZ104" s="81"/>
      <c r="BA104" s="81"/>
      <c r="BB104" s="85"/>
      <c r="BC104" s="86"/>
      <c r="BD104" s="3"/>
    </row>
    <row r="105" spans="1:57" ht="15" customHeight="1">
      <c r="A105" s="59">
        <v>14100000</v>
      </c>
      <c r="B105" s="91" t="s">
        <v>78</v>
      </c>
      <c r="C105" s="74">
        <f t="shared" ref="C105" si="590">SUM(C107:C111)</f>
        <v>23480152.600000001</v>
      </c>
      <c r="D105" s="75">
        <f t="shared" ref="D105:L105" si="591">SUM(D107:D111)</f>
        <v>23295287.655279998</v>
      </c>
      <c r="E105" s="75">
        <f t="shared" ref="E105" si="592">+C105-D105</f>
        <v>184864.94472000375</v>
      </c>
      <c r="F105" s="76">
        <f t="shared" ref="F105" si="593">+(D105/C105)*100</f>
        <v>99.212675710122923</v>
      </c>
      <c r="G105" s="74">
        <f t="shared" ref="G105" si="594">SUM(G107:G111)</f>
        <v>35871060.142500006</v>
      </c>
      <c r="H105" s="75">
        <f t="shared" si="591"/>
        <v>28332021.388059996</v>
      </c>
      <c r="I105" s="75">
        <f t="shared" ref="I105" si="595">+G105-H105</f>
        <v>7539038.7544400096</v>
      </c>
      <c r="J105" s="76">
        <f t="shared" ref="J105" si="596">+(H105/G105)*100</f>
        <v>78.982949696800958</v>
      </c>
      <c r="K105" s="74">
        <f t="shared" ref="K105" si="597">SUM(K107:K111)</f>
        <v>49685058.200000003</v>
      </c>
      <c r="L105" s="75">
        <f t="shared" si="591"/>
        <v>57450563.126550004</v>
      </c>
      <c r="M105" s="75">
        <f t="shared" ref="M105" si="598">+K105-L105</f>
        <v>-7765504.9265500009</v>
      </c>
      <c r="N105" s="76">
        <f t="shared" ref="N105" si="599">+(L105/K105)*100</f>
        <v>115.62945724103027</v>
      </c>
      <c r="O105" s="74">
        <f t="shared" ref="O105" si="600">SUM(O107:O111)</f>
        <v>40373058.719999999</v>
      </c>
      <c r="P105" s="75">
        <f>SUM(P107:P111)</f>
        <v>38901134.72721</v>
      </c>
      <c r="Q105" s="75">
        <f t="shared" ref="Q105" si="601">+O105-P105</f>
        <v>1471923.9927899987</v>
      </c>
      <c r="R105" s="76">
        <f t="shared" ref="R105" si="602">+(P105/O105)*100</f>
        <v>96.354192524776835</v>
      </c>
      <c r="S105" s="74">
        <f t="shared" ref="S105" si="603">SUM(S107:S111)</f>
        <v>48255166.549999997</v>
      </c>
      <c r="T105" s="75">
        <f>SUM(T107:T111)</f>
        <v>47783411.830849998</v>
      </c>
      <c r="U105" s="75">
        <f t="shared" ref="U105" si="604">+S105-T105</f>
        <v>471754.71914999932</v>
      </c>
      <c r="V105" s="76">
        <f t="shared" ref="V105" si="605">+(T105/S105)*100</f>
        <v>99.022374695026301</v>
      </c>
      <c r="W105" s="74">
        <f t="shared" ref="W105" si="606">SUM(W107:W111)</f>
        <v>70964588.449218482</v>
      </c>
      <c r="X105" s="75">
        <f>SUM(X107:X111)</f>
        <v>81778824.10439001</v>
      </c>
      <c r="Y105" s="75">
        <f t="shared" ref="Y105" si="607">+W105-X105</f>
        <v>-10814235.655171528</v>
      </c>
      <c r="Z105" s="76">
        <f t="shared" ref="Z105" si="608">+(X105/W105)*100</f>
        <v>115.23891829924453</v>
      </c>
      <c r="AA105" s="74">
        <f t="shared" ref="AA105" si="609">SUM(AA107:AA111)</f>
        <v>83478008.929698497</v>
      </c>
      <c r="AB105" s="75">
        <f>SUM(AB107:AB111)</f>
        <v>84899589.729759991</v>
      </c>
      <c r="AC105" s="75">
        <f t="shared" ref="AC105" si="610">+AA105-AB105</f>
        <v>-1421580.8000614941</v>
      </c>
      <c r="AD105" s="76">
        <f t="shared" ref="AD105" si="611">+(AB105/AA105)*100</f>
        <v>101.70294047293184</v>
      </c>
      <c r="AE105" s="74">
        <f t="shared" ref="AE105" si="612">SUM(AE107:AE111)</f>
        <v>91190914.095994428</v>
      </c>
      <c r="AF105" s="75">
        <f>SUM(AF107:AF111)</f>
        <v>89142604.624090001</v>
      </c>
      <c r="AG105" s="75">
        <f t="shared" ref="AG105" si="613">+AE105-AF105</f>
        <v>2048309.4719044268</v>
      </c>
      <c r="AH105" s="76">
        <f t="shared" ref="AH105" si="614">+(AF105/AE105)*100</f>
        <v>97.753822853723989</v>
      </c>
      <c r="AI105" s="77">
        <f t="shared" ref="AI105" si="615">SUM(AI107:AI111)</f>
        <v>115918717.28785001</v>
      </c>
      <c r="AJ105" s="78">
        <f>SUM(AJ107:AJ111)</f>
        <v>97098596.116059989</v>
      </c>
      <c r="AK105" s="78">
        <f t="shared" ref="AK105" si="616">+AI105-AJ105</f>
        <v>18820121.171790019</v>
      </c>
      <c r="AL105" s="76">
        <f t="shared" ref="AL105" si="617">+(AJ105/AI105)*100</f>
        <v>83.764381100719234</v>
      </c>
      <c r="AM105" s="77">
        <f t="shared" ref="AM105" si="618">SUM(AM107:AM111)</f>
        <v>201008253.17711359</v>
      </c>
      <c r="AN105" s="78">
        <f>SUM(AN107:AN111)</f>
        <v>190128351.46651003</v>
      </c>
      <c r="AO105" s="78">
        <f t="shared" ref="AO105" si="619">+AM105-AN105</f>
        <v>10879901.710603565</v>
      </c>
      <c r="AP105" s="76">
        <f t="shared" ref="AP105" si="620">+(AN105/AM105)*100</f>
        <v>94.587335823958924</v>
      </c>
      <c r="AQ105" s="74">
        <f t="shared" ref="AQ105" si="621">SUM(AQ107:AQ111)</f>
        <v>250444092.08042166</v>
      </c>
      <c r="AR105" s="75">
        <f t="shared" ref="AR105" si="622">SUM(AR107:AR111)</f>
        <v>143376972.46726</v>
      </c>
      <c r="AS105" s="75">
        <f t="shared" ref="AS105" si="623">+AQ105-AR105</f>
        <v>107067119.61316165</v>
      </c>
      <c r="AT105" s="78">
        <f t="shared" ref="AT105" si="624">+(AR105/AQ105)*100</f>
        <v>57.249093510746242</v>
      </c>
      <c r="AU105" s="74">
        <f t="shared" ref="AU105" si="625">SUM(AU107:AU111)</f>
        <v>220362921.03702843</v>
      </c>
      <c r="AV105" s="75">
        <f t="shared" ref="AV105" si="626">SUM(AV107:AV111)</f>
        <v>179115210.04768002</v>
      </c>
      <c r="AW105" s="75">
        <f t="shared" ref="AW105" si="627">+AU105-AV105</f>
        <v>41247710.989348412</v>
      </c>
      <c r="AX105" s="76">
        <f t="shared" ref="AX105" si="628">+(AV105/AU105)*100</f>
        <v>81.281918575395267</v>
      </c>
      <c r="AY105" s="74">
        <f t="shared" ref="AY105" si="629">SUM(AY107:AY111)</f>
        <v>215214538.20765001</v>
      </c>
      <c r="AZ105" s="75">
        <f>SUM(AZ107:AZ111)</f>
        <v>182484911.78895</v>
      </c>
      <c r="BA105" s="75">
        <f t="shared" ref="BA105" si="630">+AY105-AZ105</f>
        <v>32729626.41870001</v>
      </c>
      <c r="BB105" s="76">
        <f t="shared" ref="BB105" si="631">+(AZ105/AY105)*100</f>
        <v>84.792093186975691</v>
      </c>
      <c r="BC105" s="79">
        <f>SUM(BC107:BC111)</f>
        <v>196827755.97751272</v>
      </c>
      <c r="BD105" s="3">
        <f>+IF(SUM(D105:AT105)&lt;&gt;0,1,0)</f>
        <v>1</v>
      </c>
      <c r="BE105" s="3">
        <f>+IF(SUM(D105:AT105)&lt;&gt;0,1,0)</f>
        <v>1</v>
      </c>
    </row>
    <row r="106" spans="1:57" ht="15" customHeight="1">
      <c r="A106" s="49"/>
      <c r="B106" s="88"/>
      <c r="C106" s="80"/>
      <c r="D106" s="81"/>
      <c r="E106" s="81"/>
      <c r="F106" s="82"/>
      <c r="G106" s="80"/>
      <c r="H106" s="81"/>
      <c r="I106" s="81"/>
      <c r="J106" s="82"/>
      <c r="K106" s="80"/>
      <c r="L106" s="81"/>
      <c r="M106" s="81"/>
      <c r="N106" s="82"/>
      <c r="O106" s="80"/>
      <c r="P106" s="81"/>
      <c r="Q106" s="81"/>
      <c r="R106" s="82"/>
      <c r="S106" s="80"/>
      <c r="T106" s="81"/>
      <c r="U106" s="81"/>
      <c r="V106" s="82"/>
      <c r="W106" s="80"/>
      <c r="X106" s="81"/>
      <c r="Y106" s="81"/>
      <c r="Z106" s="82"/>
      <c r="AA106" s="80"/>
      <c r="AB106" s="81"/>
      <c r="AC106" s="81"/>
      <c r="AD106" s="82"/>
      <c r="AE106" s="80"/>
      <c r="AF106" s="81"/>
      <c r="AG106" s="81"/>
      <c r="AH106" s="82"/>
      <c r="AI106" s="83"/>
      <c r="AJ106" s="84"/>
      <c r="AK106" s="84"/>
      <c r="AL106" s="82"/>
      <c r="AM106" s="83"/>
      <c r="AN106" s="84"/>
      <c r="AO106" s="84"/>
      <c r="AP106" s="82"/>
      <c r="AQ106" s="80"/>
      <c r="AR106" s="81"/>
      <c r="AS106" s="81"/>
      <c r="AT106" s="81"/>
      <c r="AU106" s="80"/>
      <c r="AV106" s="81"/>
      <c r="AW106" s="81"/>
      <c r="AX106" s="85"/>
      <c r="AY106" s="80"/>
      <c r="AZ106" s="81"/>
      <c r="BA106" s="81"/>
      <c r="BB106" s="85"/>
      <c r="BC106" s="86"/>
      <c r="BD106" s="3"/>
    </row>
    <row r="107" spans="1:57" ht="15" customHeight="1">
      <c r="A107" s="49">
        <v>14110000</v>
      </c>
      <c r="B107" s="88" t="s">
        <v>79</v>
      </c>
      <c r="C107" s="30">
        <v>23343852.600000001</v>
      </c>
      <c r="D107" s="31">
        <v>23295287.655279998</v>
      </c>
      <c r="E107" s="31">
        <f t="shared" ref="E107:E111" si="632">+C107-D107</f>
        <v>48564.944720003754</v>
      </c>
      <c r="F107" s="21">
        <f t="shared" ref="F107:F109" si="633">+(D107/C107)*100</f>
        <v>99.791958313170625</v>
      </c>
      <c r="G107" s="30">
        <v>35734495.300000004</v>
      </c>
      <c r="H107" s="31">
        <v>28332021.388059996</v>
      </c>
      <c r="I107" s="31">
        <f t="shared" ref="I107:I111" si="634">+G107-H107</f>
        <v>7402473.9119400084</v>
      </c>
      <c r="J107" s="21">
        <f t="shared" ref="J107:J109" si="635">+(H107/G107)*100</f>
        <v>79.28479512640547</v>
      </c>
      <c r="K107" s="30">
        <v>49540543.200000003</v>
      </c>
      <c r="L107" s="31">
        <v>57450563.126550004</v>
      </c>
      <c r="M107" s="31">
        <f t="shared" ref="M107:M111" si="636">+K107-L107</f>
        <v>-7910019.9265500009</v>
      </c>
      <c r="N107" s="21">
        <f t="shared" ref="N107:N109" si="637">+(L107/K107)*100</f>
        <v>115.96676058761908</v>
      </c>
      <c r="O107" s="30">
        <v>40220240.519999996</v>
      </c>
      <c r="P107" s="31">
        <v>38748957.688950002</v>
      </c>
      <c r="Q107" s="31">
        <f t="shared" ref="Q107:Q111" si="638">+O107-P107</f>
        <v>1471282.8310499936</v>
      </c>
      <c r="R107" s="21">
        <f t="shared" ref="R107:R109" si="639">+(P107/O107)*100</f>
        <v>96.341934279785363</v>
      </c>
      <c r="S107" s="30">
        <v>45256900</v>
      </c>
      <c r="T107" s="31">
        <v>44945604.375880003</v>
      </c>
      <c r="U107" s="31">
        <f t="shared" ref="U107:U111" si="640">+S107-T107</f>
        <v>311295.62411999702</v>
      </c>
      <c r="V107" s="21">
        <f t="shared" ref="V107:V111" si="641">+(T107/S107)*100</f>
        <v>99.31215875563727</v>
      </c>
      <c r="W107" s="30">
        <v>67267497.934</v>
      </c>
      <c r="X107" s="31">
        <v>76287201.23184</v>
      </c>
      <c r="Y107" s="31">
        <f t="shared" ref="Y107:Y111" si="642">+W107-X107</f>
        <v>-9019703.2978399992</v>
      </c>
      <c r="Z107" s="21">
        <f t="shared" ref="Z107:Z111" si="643">+(X107/W107)*100</f>
        <v>113.40870936910683</v>
      </c>
      <c r="AA107" s="30">
        <v>79576447.69600001</v>
      </c>
      <c r="AB107" s="31">
        <v>78060928.703720003</v>
      </c>
      <c r="AC107" s="31">
        <f t="shared" ref="AC107:AC111" si="644">+AA107-AB107</f>
        <v>1515518.9922800064</v>
      </c>
      <c r="AD107" s="21">
        <f t="shared" ref="AD107:AD111" si="645">+(AB107/AA107)*100</f>
        <v>98.095518163779275</v>
      </c>
      <c r="AE107" s="30">
        <v>82805178.130999997</v>
      </c>
      <c r="AF107" s="31">
        <v>78643231.741490006</v>
      </c>
      <c r="AG107" s="31">
        <f t="shared" ref="AG107:AG111" si="646">+AE107-AF107</f>
        <v>4161946.3895099908</v>
      </c>
      <c r="AH107" s="21">
        <f t="shared" ref="AH107:AH111" si="647">+(AF107/AE107)*100</f>
        <v>94.973809025655768</v>
      </c>
      <c r="AI107" s="22">
        <v>100025998.956</v>
      </c>
      <c r="AJ107" s="20">
        <v>81392972.379380003</v>
      </c>
      <c r="AK107" s="20">
        <f t="shared" ref="AK107:AK111" si="648">+AI107-AJ107</f>
        <v>18633026.576619998</v>
      </c>
      <c r="AL107" s="21">
        <f t="shared" ref="AL107:AL111" si="649">+(AJ107/AI107)*100</f>
        <v>81.371816556597054</v>
      </c>
      <c r="AM107" s="22">
        <v>184813379.09999999</v>
      </c>
      <c r="AN107" s="20">
        <v>179450777.36145002</v>
      </c>
      <c r="AO107" s="20">
        <f t="shared" ref="AO107:AO111" si="650">+AM107-AN107</f>
        <v>5362601.7385499775</v>
      </c>
      <c r="AP107" s="21">
        <f t="shared" ref="AP107:AP111" si="651">+(AN107/AM107)*100</f>
        <v>97.098369303854156</v>
      </c>
      <c r="AQ107" s="30">
        <v>230039005.49617004</v>
      </c>
      <c r="AR107" s="31">
        <v>122727090.73506999</v>
      </c>
      <c r="AS107" s="31">
        <f t="shared" ref="AS107:AS111" si="652">+AQ107-AR107</f>
        <v>107311914.76110005</v>
      </c>
      <c r="AT107" s="20">
        <f t="shared" ref="AT107:AT111" si="653">+(AR107/AQ107)*100</f>
        <v>53.35055699374135</v>
      </c>
      <c r="AU107" s="30">
        <v>200282234.04700002</v>
      </c>
      <c r="AV107" s="31">
        <v>170081346.22627002</v>
      </c>
      <c r="AW107" s="31">
        <f t="shared" ref="AW107:AW111" si="654">+AU107-AV107</f>
        <v>30200887.820730001</v>
      </c>
      <c r="AX107" s="21">
        <f t="shared" ref="AX107:AX111" si="655">+(AV107/AU107)*100</f>
        <v>84.92083535794653</v>
      </c>
      <c r="AY107" s="30">
        <v>206565963.465</v>
      </c>
      <c r="AZ107" s="31">
        <v>163674003.83239999</v>
      </c>
      <c r="BA107" s="31">
        <f t="shared" ref="BA107:BA111" si="656">+AY107-AZ107</f>
        <v>42891959.632600009</v>
      </c>
      <c r="BB107" s="21">
        <f t="shared" ref="BB107:BB111" si="657">+(AZ107/AY107)*100</f>
        <v>79.235708093861504</v>
      </c>
      <c r="BC107" s="60">
        <v>180208748.28100002</v>
      </c>
      <c r="BD107" s="3">
        <f>+IF(SUM(D107:AT107)&lt;&gt;0,1,0)</f>
        <v>1</v>
      </c>
      <c r="BE107" s="3">
        <f>+IF(SUM(D107:AT107)&lt;&gt;0,1,0)</f>
        <v>1</v>
      </c>
    </row>
    <row r="108" spans="1:57" ht="15" hidden="1" customHeight="1">
      <c r="A108" s="49">
        <v>14120000</v>
      </c>
      <c r="B108" s="88" t="s">
        <v>80</v>
      </c>
      <c r="C108" s="55">
        <v>0</v>
      </c>
      <c r="D108" s="56">
        <v>0</v>
      </c>
      <c r="E108" s="56">
        <f t="shared" si="632"/>
        <v>0</v>
      </c>
      <c r="F108" s="21">
        <v>0</v>
      </c>
      <c r="G108" s="30">
        <v>0</v>
      </c>
      <c r="H108" s="31">
        <v>0</v>
      </c>
      <c r="I108" s="31">
        <f t="shared" si="634"/>
        <v>0</v>
      </c>
      <c r="J108" s="21">
        <v>0</v>
      </c>
      <c r="K108" s="30">
        <v>0</v>
      </c>
      <c r="L108" s="31">
        <v>0</v>
      </c>
      <c r="M108" s="31">
        <f t="shared" si="636"/>
        <v>0</v>
      </c>
      <c r="N108" s="21">
        <v>0</v>
      </c>
      <c r="O108" s="30">
        <v>0</v>
      </c>
      <c r="P108" s="31">
        <v>0</v>
      </c>
      <c r="Q108" s="31">
        <f t="shared" si="638"/>
        <v>0</v>
      </c>
      <c r="R108" s="21">
        <v>0</v>
      </c>
      <c r="S108" s="30">
        <v>0</v>
      </c>
      <c r="T108" s="31">
        <v>0</v>
      </c>
      <c r="U108" s="31">
        <f t="shared" si="640"/>
        <v>0</v>
      </c>
      <c r="V108" s="21">
        <v>0</v>
      </c>
      <c r="W108" s="30">
        <v>0</v>
      </c>
      <c r="X108" s="31">
        <v>0</v>
      </c>
      <c r="Y108" s="31">
        <f t="shared" si="642"/>
        <v>0</v>
      </c>
      <c r="Z108" s="21">
        <v>0</v>
      </c>
      <c r="AA108" s="30">
        <v>0</v>
      </c>
      <c r="AB108" s="31">
        <v>0</v>
      </c>
      <c r="AC108" s="31">
        <f t="shared" si="644"/>
        <v>0</v>
      </c>
      <c r="AD108" s="21">
        <v>0</v>
      </c>
      <c r="AE108" s="30">
        <v>0</v>
      </c>
      <c r="AF108" s="31">
        <v>0</v>
      </c>
      <c r="AG108" s="31">
        <f t="shared" si="646"/>
        <v>0</v>
      </c>
      <c r="AH108" s="21">
        <v>0</v>
      </c>
      <c r="AI108" s="22">
        <v>0</v>
      </c>
      <c r="AJ108" s="20">
        <v>0</v>
      </c>
      <c r="AK108" s="20">
        <f t="shared" si="648"/>
        <v>0</v>
      </c>
      <c r="AL108" s="21">
        <v>0</v>
      </c>
      <c r="AM108" s="22">
        <v>0</v>
      </c>
      <c r="AN108" s="20">
        <v>0</v>
      </c>
      <c r="AO108" s="20">
        <f t="shared" si="650"/>
        <v>0</v>
      </c>
      <c r="AP108" s="21">
        <v>0</v>
      </c>
      <c r="AQ108" s="30">
        <v>0</v>
      </c>
      <c r="AR108" s="31">
        <v>0</v>
      </c>
      <c r="AS108" s="31">
        <f t="shared" si="652"/>
        <v>0</v>
      </c>
      <c r="AT108" s="21">
        <v>0</v>
      </c>
      <c r="AU108" s="30">
        <v>0</v>
      </c>
      <c r="AV108" s="31">
        <v>420527.48611</v>
      </c>
      <c r="AW108" s="31">
        <f t="shared" si="654"/>
        <v>-420527.48611</v>
      </c>
      <c r="AX108" s="21">
        <v>100</v>
      </c>
      <c r="AY108" s="30">
        <v>0</v>
      </c>
      <c r="AZ108" s="31">
        <v>462844.33198999998</v>
      </c>
      <c r="BA108" s="31">
        <f t="shared" si="656"/>
        <v>-462844.33198999998</v>
      </c>
      <c r="BB108" s="21">
        <v>100</v>
      </c>
      <c r="BC108" s="60">
        <v>0</v>
      </c>
      <c r="BD108" s="3">
        <f>+IF(SUM(D108:AT108)&lt;&gt;0,1,0)</f>
        <v>0</v>
      </c>
      <c r="BE108" s="3">
        <f>+IF(SUM(D108:AT108)&lt;&gt;0,1,0)</f>
        <v>0</v>
      </c>
    </row>
    <row r="109" spans="1:57" ht="15" customHeight="1">
      <c r="A109" s="49">
        <v>14130000</v>
      </c>
      <c r="B109" s="88" t="s">
        <v>81</v>
      </c>
      <c r="C109" s="30">
        <v>136300</v>
      </c>
      <c r="D109" s="31">
        <v>0</v>
      </c>
      <c r="E109" s="31">
        <f t="shared" si="632"/>
        <v>136300</v>
      </c>
      <c r="F109" s="21">
        <f t="shared" si="633"/>
        <v>0</v>
      </c>
      <c r="G109" s="30">
        <v>136564.8425</v>
      </c>
      <c r="H109" s="31">
        <v>0</v>
      </c>
      <c r="I109" s="31">
        <f t="shared" si="634"/>
        <v>136564.8425</v>
      </c>
      <c r="J109" s="21">
        <f t="shared" si="635"/>
        <v>0</v>
      </c>
      <c r="K109" s="30">
        <v>144515</v>
      </c>
      <c r="L109" s="31">
        <v>0</v>
      </c>
      <c r="M109" s="31">
        <f t="shared" si="636"/>
        <v>144515</v>
      </c>
      <c r="N109" s="21">
        <f t="shared" si="637"/>
        <v>0</v>
      </c>
      <c r="O109" s="30">
        <v>152818.20000000001</v>
      </c>
      <c r="P109" s="31">
        <v>152177.03826</v>
      </c>
      <c r="Q109" s="31">
        <f t="shared" si="638"/>
        <v>641.16174000001047</v>
      </c>
      <c r="R109" s="21">
        <f t="shared" si="639"/>
        <v>99.580441505003975</v>
      </c>
      <c r="S109" s="30">
        <v>160459.11000000004</v>
      </c>
      <c r="T109" s="31">
        <v>0</v>
      </c>
      <c r="U109" s="31">
        <f t="shared" si="640"/>
        <v>160459.11000000004</v>
      </c>
      <c r="V109" s="21">
        <f t="shared" si="641"/>
        <v>0</v>
      </c>
      <c r="W109" s="30">
        <v>164000.00050000002</v>
      </c>
      <c r="X109" s="31">
        <v>581716.90630999999</v>
      </c>
      <c r="Y109" s="31">
        <f t="shared" si="642"/>
        <v>-417716.90580999997</v>
      </c>
      <c r="Z109" s="21">
        <f t="shared" si="643"/>
        <v>354.70542959541024</v>
      </c>
      <c r="AA109" s="30">
        <v>170549.30051500001</v>
      </c>
      <c r="AB109" s="31">
        <v>164527.56515000001</v>
      </c>
      <c r="AC109" s="31">
        <f t="shared" si="644"/>
        <v>6021.7353650000005</v>
      </c>
      <c r="AD109" s="21">
        <f t="shared" si="645"/>
        <v>96.469211338412748</v>
      </c>
      <c r="AE109" s="30">
        <v>170831.83680000002</v>
      </c>
      <c r="AF109" s="31">
        <v>165794.42740000002</v>
      </c>
      <c r="AG109" s="31">
        <f t="shared" si="646"/>
        <v>5037.4094000000041</v>
      </c>
      <c r="AH109" s="21">
        <f t="shared" si="647"/>
        <v>97.051246714687309</v>
      </c>
      <c r="AI109" s="22">
        <v>186832.50091</v>
      </c>
      <c r="AJ109" s="20">
        <v>0</v>
      </c>
      <c r="AK109" s="20">
        <f t="shared" si="648"/>
        <v>186832.50091</v>
      </c>
      <c r="AL109" s="21">
        <f t="shared" si="649"/>
        <v>0</v>
      </c>
      <c r="AM109" s="22">
        <v>175137.86569999999</v>
      </c>
      <c r="AN109" s="20">
        <v>1865725.0344799999</v>
      </c>
      <c r="AO109" s="20">
        <f t="shared" si="650"/>
        <v>-1690587.1687799999</v>
      </c>
      <c r="AP109" s="21">
        <f t="shared" si="651"/>
        <v>1065.2893519188294</v>
      </c>
      <c r="AQ109" s="30">
        <v>238693</v>
      </c>
      <c r="AR109" s="31">
        <v>1346766.05244</v>
      </c>
      <c r="AS109" s="31">
        <f t="shared" si="652"/>
        <v>-1108073.05244</v>
      </c>
      <c r="AT109" s="20">
        <f t="shared" si="653"/>
        <v>564.22519824209337</v>
      </c>
      <c r="AU109" s="30">
        <v>241409.3</v>
      </c>
      <c r="AV109" s="31">
        <v>1068151.3128</v>
      </c>
      <c r="AW109" s="31">
        <f t="shared" si="654"/>
        <v>-826742.01279999991</v>
      </c>
      <c r="AX109" s="21">
        <f t="shared" si="655"/>
        <v>442.46485649061577</v>
      </c>
      <c r="AY109" s="30">
        <v>244329.9902</v>
      </c>
      <c r="AZ109" s="31">
        <v>137170.08765999999</v>
      </c>
      <c r="BA109" s="31">
        <f t="shared" si="656"/>
        <v>107159.90254000001</v>
      </c>
      <c r="BB109" s="21">
        <f t="shared" si="657"/>
        <v>56.141322458089306</v>
      </c>
      <c r="BC109" s="60">
        <v>755900</v>
      </c>
      <c r="BD109" s="3">
        <f>+IF(SUM(D109:AT109)&lt;&gt;0,1,0)</f>
        <v>1</v>
      </c>
      <c r="BE109" s="3">
        <f>+IF(SUM(D109:AT109)&lt;&gt;0,1,0)</f>
        <v>1</v>
      </c>
    </row>
    <row r="110" spans="1:57" ht="15" customHeight="1">
      <c r="A110" s="49">
        <v>14150000</v>
      </c>
      <c r="B110" s="88" t="s">
        <v>82</v>
      </c>
      <c r="C110" s="30">
        <v>0</v>
      </c>
      <c r="D110" s="31">
        <v>0</v>
      </c>
      <c r="E110" s="31">
        <f t="shared" si="632"/>
        <v>0</v>
      </c>
      <c r="F110" s="21">
        <v>0</v>
      </c>
      <c r="G110" s="30">
        <v>0</v>
      </c>
      <c r="H110" s="31">
        <v>0</v>
      </c>
      <c r="I110" s="31">
        <f t="shared" si="634"/>
        <v>0</v>
      </c>
      <c r="J110" s="21">
        <v>0</v>
      </c>
      <c r="K110" s="30">
        <v>0</v>
      </c>
      <c r="L110" s="31">
        <v>0</v>
      </c>
      <c r="M110" s="31">
        <f t="shared" si="636"/>
        <v>0</v>
      </c>
      <c r="N110" s="21">
        <v>0</v>
      </c>
      <c r="O110" s="30">
        <v>0</v>
      </c>
      <c r="P110" s="31">
        <v>0</v>
      </c>
      <c r="Q110" s="31">
        <f t="shared" si="638"/>
        <v>0</v>
      </c>
      <c r="R110" s="21">
        <v>0</v>
      </c>
      <c r="S110" s="30">
        <v>37045.440000000002</v>
      </c>
      <c r="T110" s="31">
        <v>37045.417999999998</v>
      </c>
      <c r="U110" s="31">
        <f t="shared" si="640"/>
        <v>2.200000000448199E-2</v>
      </c>
      <c r="V110" s="21">
        <f t="shared" si="641"/>
        <v>99.999940613473598</v>
      </c>
      <c r="W110" s="30">
        <v>38897.688900000001</v>
      </c>
      <c r="X110" s="31">
        <v>59229.522779999999</v>
      </c>
      <c r="Y110" s="31">
        <f t="shared" si="642"/>
        <v>-20331.833879999998</v>
      </c>
      <c r="Z110" s="21">
        <f t="shared" si="643"/>
        <v>152.27003057243331</v>
      </c>
      <c r="AA110" s="30">
        <v>62109.4659465</v>
      </c>
      <c r="AB110" s="31">
        <v>135089.97143999999</v>
      </c>
      <c r="AC110" s="31">
        <f t="shared" si="644"/>
        <v>-72980.505493499993</v>
      </c>
      <c r="AD110" s="21">
        <f t="shared" si="645"/>
        <v>217.50303175423232</v>
      </c>
      <c r="AE110" s="30">
        <v>204065.42129719997</v>
      </c>
      <c r="AF110" s="31">
        <v>204106.28452000002</v>
      </c>
      <c r="AG110" s="31">
        <f t="shared" si="646"/>
        <v>-40.863222800049698</v>
      </c>
      <c r="AH110" s="21">
        <f t="shared" si="647"/>
        <v>100.02002456983664</v>
      </c>
      <c r="AI110" s="22">
        <v>2850616.06494</v>
      </c>
      <c r="AJ110" s="20">
        <v>2850485.0169599997</v>
      </c>
      <c r="AK110" s="20">
        <f t="shared" si="648"/>
        <v>131.04798000026494</v>
      </c>
      <c r="AL110" s="21">
        <f t="shared" si="649"/>
        <v>99.995402819004212</v>
      </c>
      <c r="AM110" s="22">
        <v>2907494.7172991997</v>
      </c>
      <c r="AN110" s="20">
        <v>3648769.2398000001</v>
      </c>
      <c r="AO110" s="20">
        <f t="shared" si="650"/>
        <v>-741274.52250080043</v>
      </c>
      <c r="AP110" s="21">
        <f t="shared" si="651"/>
        <v>125.49530075120403</v>
      </c>
      <c r="AQ110" s="30">
        <v>3721744.6245960002</v>
      </c>
      <c r="AR110" s="31">
        <v>2858466.72009</v>
      </c>
      <c r="AS110" s="31">
        <f t="shared" si="652"/>
        <v>863277.90450600022</v>
      </c>
      <c r="AT110" s="20">
        <f t="shared" si="653"/>
        <v>76.804483069557463</v>
      </c>
      <c r="AU110" s="30">
        <v>3230182.2407717998</v>
      </c>
      <c r="AV110" s="31">
        <v>4456.6369999999997</v>
      </c>
      <c r="AW110" s="31">
        <f t="shared" si="654"/>
        <v>3225725.6037717997</v>
      </c>
      <c r="AX110" s="21">
        <f t="shared" si="655"/>
        <v>0.13796859334274461</v>
      </c>
      <c r="AY110" s="30">
        <v>90967.439289999995</v>
      </c>
      <c r="AZ110" s="31">
        <v>1642150.4940000002</v>
      </c>
      <c r="BA110" s="31">
        <f t="shared" si="656"/>
        <v>-1551183.0547100003</v>
      </c>
      <c r="BB110" s="21">
        <f t="shared" si="657"/>
        <v>1805.2069034997239</v>
      </c>
      <c r="BC110" s="60">
        <v>44150.102940999997</v>
      </c>
      <c r="BD110" s="3">
        <f>+IF(SUM(D110:AT110)&lt;&gt;0,1,0)</f>
        <v>1</v>
      </c>
      <c r="BE110" s="3">
        <f>+IF(SUM(D110:AT110)&lt;&gt;0,1,0)</f>
        <v>1</v>
      </c>
    </row>
    <row r="111" spans="1:57" ht="15" customHeight="1">
      <c r="A111" s="49">
        <v>14160000</v>
      </c>
      <c r="B111" s="88" t="s">
        <v>83</v>
      </c>
      <c r="C111" s="30">
        <v>0</v>
      </c>
      <c r="D111" s="31">
        <v>0</v>
      </c>
      <c r="E111" s="31">
        <f t="shared" si="632"/>
        <v>0</v>
      </c>
      <c r="F111" s="21">
        <v>0</v>
      </c>
      <c r="G111" s="30">
        <v>0</v>
      </c>
      <c r="H111" s="31">
        <v>0</v>
      </c>
      <c r="I111" s="31">
        <f t="shared" si="634"/>
        <v>0</v>
      </c>
      <c r="J111" s="21">
        <v>0</v>
      </c>
      <c r="K111" s="30">
        <v>0</v>
      </c>
      <c r="L111" s="31">
        <v>0</v>
      </c>
      <c r="M111" s="31">
        <f t="shared" si="636"/>
        <v>0</v>
      </c>
      <c r="N111" s="21">
        <v>0</v>
      </c>
      <c r="O111" s="30">
        <v>0</v>
      </c>
      <c r="P111" s="31">
        <v>0</v>
      </c>
      <c r="Q111" s="31">
        <f t="shared" si="638"/>
        <v>0</v>
      </c>
      <c r="R111" s="21">
        <v>0</v>
      </c>
      <c r="S111" s="30">
        <v>2800762</v>
      </c>
      <c r="T111" s="31">
        <v>2800762.0369700002</v>
      </c>
      <c r="U111" s="31">
        <f t="shared" si="640"/>
        <v>-3.6970000248402357E-2</v>
      </c>
      <c r="V111" s="21">
        <f t="shared" si="641"/>
        <v>100.00000131999793</v>
      </c>
      <c r="W111" s="30">
        <v>3494192.8258185005</v>
      </c>
      <c r="X111" s="31">
        <v>4850676.4434599997</v>
      </c>
      <c r="Y111" s="31">
        <f t="shared" si="642"/>
        <v>-1356483.6176414993</v>
      </c>
      <c r="Z111" s="21">
        <f t="shared" si="643"/>
        <v>138.82108645002293</v>
      </c>
      <c r="AA111" s="30">
        <v>3668902.4672369999</v>
      </c>
      <c r="AB111" s="31">
        <v>6539043.4894500002</v>
      </c>
      <c r="AC111" s="31">
        <f t="shared" si="644"/>
        <v>-2870141.0222130003</v>
      </c>
      <c r="AD111" s="21">
        <f t="shared" si="645"/>
        <v>178.22887219933278</v>
      </c>
      <c r="AE111" s="30">
        <v>8010838.7068972494</v>
      </c>
      <c r="AF111" s="31">
        <v>10129472.17068</v>
      </c>
      <c r="AG111" s="31">
        <f t="shared" si="646"/>
        <v>-2118633.4637827501</v>
      </c>
      <c r="AH111" s="21">
        <f t="shared" si="647"/>
        <v>126.44708676956169</v>
      </c>
      <c r="AI111" s="22">
        <v>12855269.766000001</v>
      </c>
      <c r="AJ111" s="20">
        <v>12855138.719719999</v>
      </c>
      <c r="AK111" s="20">
        <f t="shared" si="648"/>
        <v>131.04628000222147</v>
      </c>
      <c r="AL111" s="21">
        <f t="shared" si="649"/>
        <v>99.998980602644778</v>
      </c>
      <c r="AM111" s="22">
        <v>13112241.494114399</v>
      </c>
      <c r="AN111" s="20">
        <v>5163079.8307799995</v>
      </c>
      <c r="AO111" s="20">
        <f t="shared" si="650"/>
        <v>7949161.6633343995</v>
      </c>
      <c r="AP111" s="21">
        <f t="shared" si="651"/>
        <v>39.376027608227893</v>
      </c>
      <c r="AQ111" s="30">
        <v>16444648.959655602</v>
      </c>
      <c r="AR111" s="31">
        <v>16444648.959660001</v>
      </c>
      <c r="AS111" s="31">
        <f t="shared" si="652"/>
        <v>-4.3995678424835205E-6</v>
      </c>
      <c r="AT111" s="20">
        <f t="shared" si="653"/>
        <v>100.00000000002676</v>
      </c>
      <c r="AU111" s="30">
        <v>16609095.449256599</v>
      </c>
      <c r="AV111" s="31">
        <v>7540728.3854999999</v>
      </c>
      <c r="AW111" s="31">
        <f t="shared" si="654"/>
        <v>9068367.0637566</v>
      </c>
      <c r="AX111" s="21">
        <f t="shared" si="655"/>
        <v>45.401198448995082</v>
      </c>
      <c r="AY111" s="30">
        <v>8313277.3131599994</v>
      </c>
      <c r="AZ111" s="31">
        <v>16568743.0429</v>
      </c>
      <c r="BA111" s="31">
        <f t="shared" si="656"/>
        <v>-8255465.7297400003</v>
      </c>
      <c r="BB111" s="21">
        <f t="shared" si="657"/>
        <v>199.30458733370432</v>
      </c>
      <c r="BC111" s="60">
        <v>15818957.5935717</v>
      </c>
      <c r="BD111" s="3">
        <f>+IF(SUM(D111:AT111)&lt;&gt;0,1,0)</f>
        <v>1</v>
      </c>
      <c r="BE111" s="3">
        <f>+IF(SUM(D111:AT111)&lt;&gt;0,1,0)</f>
        <v>1</v>
      </c>
    </row>
    <row r="112" spans="1:57" ht="15" hidden="1" customHeight="1">
      <c r="A112" s="49"/>
      <c r="B112" s="88"/>
      <c r="C112" s="30"/>
      <c r="D112" s="31"/>
      <c r="E112" s="31"/>
      <c r="F112" s="21"/>
      <c r="G112" s="30"/>
      <c r="H112" s="31"/>
      <c r="I112" s="31"/>
      <c r="J112" s="21"/>
      <c r="K112" s="30"/>
      <c r="L112" s="31"/>
      <c r="M112" s="31"/>
      <c r="N112" s="21"/>
      <c r="O112" s="30"/>
      <c r="P112" s="31"/>
      <c r="Q112" s="31"/>
      <c r="R112" s="21"/>
      <c r="S112" s="30"/>
      <c r="T112" s="31"/>
      <c r="U112" s="31"/>
      <c r="V112" s="21"/>
      <c r="W112" s="30"/>
      <c r="X112" s="31"/>
      <c r="Y112" s="31"/>
      <c r="Z112" s="21"/>
      <c r="AA112" s="30"/>
      <c r="AB112" s="31"/>
      <c r="AC112" s="31"/>
      <c r="AD112" s="21"/>
      <c r="AE112" s="30"/>
      <c r="AF112" s="31"/>
      <c r="AG112" s="31"/>
      <c r="AH112" s="21"/>
      <c r="AI112" s="22"/>
      <c r="AJ112" s="20"/>
      <c r="AK112" s="20"/>
      <c r="AL112" s="21"/>
      <c r="AM112" s="22"/>
      <c r="AN112" s="20"/>
      <c r="AO112" s="20"/>
      <c r="AP112" s="21"/>
      <c r="AQ112" s="30"/>
      <c r="AR112" s="31"/>
      <c r="AS112" s="31"/>
      <c r="AT112" s="32"/>
      <c r="AU112" s="30"/>
      <c r="AV112" s="31"/>
      <c r="AW112" s="31"/>
      <c r="AX112" s="32"/>
      <c r="AY112" s="30"/>
      <c r="AZ112" s="31"/>
      <c r="BA112" s="31"/>
      <c r="BB112" s="32"/>
      <c r="BC112" s="33"/>
      <c r="BD112" s="3">
        <v>0</v>
      </c>
      <c r="BE112" s="3">
        <v>0</v>
      </c>
    </row>
    <row r="113" spans="1:57" ht="15" hidden="1" customHeight="1">
      <c r="A113" s="59">
        <v>14300000</v>
      </c>
      <c r="B113" s="91" t="s">
        <v>84</v>
      </c>
      <c r="C113" s="92">
        <f t="shared" ref="C113:L113" si="658">C115</f>
        <v>0</v>
      </c>
      <c r="D113" s="93">
        <f t="shared" si="658"/>
        <v>0</v>
      </c>
      <c r="E113" s="93">
        <f t="shared" ref="E113" si="659">+C113-D113</f>
        <v>0</v>
      </c>
      <c r="F113" s="76" t="e">
        <f t="shared" ref="F113" si="660">+(D113/C113)*100</f>
        <v>#DIV/0!</v>
      </c>
      <c r="G113" s="92">
        <f t="shared" ref="G113" si="661">G115</f>
        <v>0</v>
      </c>
      <c r="H113" s="93">
        <f t="shared" si="658"/>
        <v>0</v>
      </c>
      <c r="I113" s="93">
        <f t="shared" ref="I113" si="662">+G113-H113</f>
        <v>0</v>
      </c>
      <c r="J113" s="76" t="e">
        <f t="shared" ref="J113" si="663">+(H113/G113)*100</f>
        <v>#DIV/0!</v>
      </c>
      <c r="K113" s="92">
        <f t="shared" ref="K113" si="664">K115</f>
        <v>0</v>
      </c>
      <c r="L113" s="93">
        <f t="shared" si="658"/>
        <v>0</v>
      </c>
      <c r="M113" s="93">
        <f t="shared" ref="M113" si="665">+K113-L113</f>
        <v>0</v>
      </c>
      <c r="N113" s="76" t="e">
        <f t="shared" ref="N113" si="666">+(L113/K113)*100</f>
        <v>#DIV/0!</v>
      </c>
      <c r="O113" s="92">
        <f t="shared" ref="O113:P113" si="667">O115</f>
        <v>0</v>
      </c>
      <c r="P113" s="93">
        <f t="shared" si="667"/>
        <v>0</v>
      </c>
      <c r="Q113" s="93">
        <f t="shared" ref="Q113" si="668">+O113-P113</f>
        <v>0</v>
      </c>
      <c r="R113" s="76" t="e">
        <f t="shared" ref="R113" si="669">+(P113/O113)*100</f>
        <v>#DIV/0!</v>
      </c>
      <c r="S113" s="92">
        <f t="shared" ref="S113:X113" si="670">S115</f>
        <v>0</v>
      </c>
      <c r="T113" s="93">
        <f t="shared" si="670"/>
        <v>0</v>
      </c>
      <c r="U113" s="93">
        <f t="shared" ref="U113" si="671">+S113-T113</f>
        <v>0</v>
      </c>
      <c r="V113" s="76" t="e">
        <f t="shared" ref="V113" si="672">+(T113/S113)*100</f>
        <v>#DIV/0!</v>
      </c>
      <c r="W113" s="92">
        <f t="shared" ref="W113" si="673">W115</f>
        <v>0</v>
      </c>
      <c r="X113" s="93">
        <f t="shared" si="670"/>
        <v>0</v>
      </c>
      <c r="Y113" s="93">
        <f t="shared" ref="Y113" si="674">+W113-X113</f>
        <v>0</v>
      </c>
      <c r="Z113" s="76" t="e">
        <f t="shared" ref="Z113" si="675">+(X113/W113)*100</f>
        <v>#DIV/0!</v>
      </c>
      <c r="AA113" s="92">
        <f t="shared" ref="AA113:AF113" si="676">AA115</f>
        <v>0</v>
      </c>
      <c r="AB113" s="93">
        <f t="shared" si="676"/>
        <v>0</v>
      </c>
      <c r="AC113" s="93">
        <f t="shared" ref="AC113" si="677">+AA113-AB113</f>
        <v>0</v>
      </c>
      <c r="AD113" s="76" t="e">
        <f t="shared" ref="AD113" si="678">+(AB113/AA113)*100</f>
        <v>#DIV/0!</v>
      </c>
      <c r="AE113" s="92">
        <f t="shared" ref="AE113" si="679">AE115</f>
        <v>0</v>
      </c>
      <c r="AF113" s="93">
        <f t="shared" si="676"/>
        <v>0</v>
      </c>
      <c r="AG113" s="93">
        <f t="shared" ref="AG113" si="680">+AE113-AF113</f>
        <v>0</v>
      </c>
      <c r="AH113" s="76" t="e">
        <f t="shared" ref="AH113" si="681">+(AF113/AE113)*100</f>
        <v>#DIV/0!</v>
      </c>
      <c r="AI113" s="77">
        <f t="shared" ref="AI113:AN113" si="682">AI115</f>
        <v>0</v>
      </c>
      <c r="AJ113" s="78">
        <f t="shared" si="682"/>
        <v>0</v>
      </c>
      <c r="AK113" s="78">
        <f t="shared" ref="AK113" si="683">+AI113-AJ113</f>
        <v>0</v>
      </c>
      <c r="AL113" s="76" t="e">
        <f t="shared" ref="AL113" si="684">+(AJ113/AI113)*100</f>
        <v>#DIV/0!</v>
      </c>
      <c r="AM113" s="77">
        <f t="shared" ref="AM113" si="685">AM115</f>
        <v>0</v>
      </c>
      <c r="AN113" s="78">
        <f t="shared" si="682"/>
        <v>0</v>
      </c>
      <c r="AO113" s="78">
        <f t="shared" ref="AO113" si="686">+AM113-AN113</f>
        <v>0</v>
      </c>
      <c r="AP113" s="76" t="e">
        <f t="shared" ref="AP113" si="687">+(AN113/AM113)*100</f>
        <v>#DIV/0!</v>
      </c>
      <c r="AQ113" s="92">
        <f t="shared" ref="AQ113:AR113" si="688">AQ115</f>
        <v>0</v>
      </c>
      <c r="AR113" s="93">
        <f t="shared" si="688"/>
        <v>0</v>
      </c>
      <c r="AS113" s="93">
        <f t="shared" ref="AS113" si="689">+AQ113-AR113</f>
        <v>0</v>
      </c>
      <c r="AT113" s="94" t="e">
        <f t="shared" ref="AT113" si="690">+(AR113/AQ113)*100</f>
        <v>#DIV/0!</v>
      </c>
      <c r="AU113" s="92">
        <f t="shared" ref="AU113:AZ113" si="691">AU115</f>
        <v>0</v>
      </c>
      <c r="AV113" s="93">
        <f t="shared" si="691"/>
        <v>0</v>
      </c>
      <c r="AW113" s="93">
        <f t="shared" ref="AW113" si="692">+AU113-AV113</f>
        <v>0</v>
      </c>
      <c r="AX113" s="94" t="e">
        <f t="shared" ref="AX113" si="693">+(AV113/AU113)*100</f>
        <v>#DIV/0!</v>
      </c>
      <c r="AY113" s="92">
        <f t="shared" ref="AY113" si="694">AY115</f>
        <v>0</v>
      </c>
      <c r="AZ113" s="93">
        <f t="shared" si="691"/>
        <v>0</v>
      </c>
      <c r="BA113" s="93">
        <f t="shared" ref="BA113" si="695">+AY113-AZ113</f>
        <v>0</v>
      </c>
      <c r="BB113" s="94" t="e">
        <f t="shared" ref="BB113" si="696">+(AZ113/AY113)*100</f>
        <v>#DIV/0!</v>
      </c>
      <c r="BC113" s="95">
        <f t="shared" ref="BC113" si="697">BC115</f>
        <v>0</v>
      </c>
      <c r="BD113" s="3" t="e">
        <f>+IF(SUM(D113:AT113)&lt;&gt;0,1,0)</f>
        <v>#DIV/0!</v>
      </c>
      <c r="BE113" s="3" t="e">
        <f>+IF(SUM(D113:AT113)&lt;&gt;0,1,0)</f>
        <v>#DIV/0!</v>
      </c>
    </row>
    <row r="114" spans="1:57" ht="15" hidden="1" customHeight="1">
      <c r="A114" s="49"/>
      <c r="B114" s="88"/>
      <c r="C114" s="96"/>
      <c r="D114" s="97"/>
      <c r="E114" s="97"/>
      <c r="F114" s="82"/>
      <c r="G114" s="96"/>
      <c r="H114" s="97"/>
      <c r="I114" s="97"/>
      <c r="J114" s="82"/>
      <c r="K114" s="96"/>
      <c r="L114" s="97"/>
      <c r="M114" s="97"/>
      <c r="N114" s="82"/>
      <c r="O114" s="96"/>
      <c r="P114" s="97"/>
      <c r="Q114" s="97"/>
      <c r="R114" s="82"/>
      <c r="S114" s="96"/>
      <c r="T114" s="97"/>
      <c r="U114" s="97"/>
      <c r="V114" s="82"/>
      <c r="W114" s="96"/>
      <c r="X114" s="97"/>
      <c r="Y114" s="97"/>
      <c r="Z114" s="82"/>
      <c r="AA114" s="96"/>
      <c r="AB114" s="97"/>
      <c r="AC114" s="97"/>
      <c r="AD114" s="82"/>
      <c r="AE114" s="96"/>
      <c r="AF114" s="97"/>
      <c r="AG114" s="97"/>
      <c r="AH114" s="82"/>
      <c r="AI114" s="83"/>
      <c r="AJ114" s="84"/>
      <c r="AK114" s="84"/>
      <c r="AL114" s="82"/>
      <c r="AM114" s="83"/>
      <c r="AN114" s="84"/>
      <c r="AO114" s="84"/>
      <c r="AP114" s="82"/>
      <c r="AQ114" s="96"/>
      <c r="AR114" s="97"/>
      <c r="AS114" s="97"/>
      <c r="AT114" s="98"/>
      <c r="AU114" s="96"/>
      <c r="AV114" s="97"/>
      <c r="AW114" s="97"/>
      <c r="AX114" s="98"/>
      <c r="AY114" s="96"/>
      <c r="AZ114" s="97"/>
      <c r="BA114" s="97"/>
      <c r="BB114" s="98"/>
      <c r="BC114" s="99"/>
      <c r="BD114" s="3">
        <v>0</v>
      </c>
      <c r="BE114" s="3">
        <v>0</v>
      </c>
    </row>
    <row r="115" spans="1:57" ht="15" hidden="1" customHeight="1">
      <c r="A115" s="49">
        <v>14310000</v>
      </c>
      <c r="B115" s="88" t="s">
        <v>85</v>
      </c>
      <c r="C115" s="55">
        <v>0</v>
      </c>
      <c r="D115" s="56">
        <v>0</v>
      </c>
      <c r="E115" s="56">
        <f t="shared" ref="E115:E158" si="698">+C115-D115</f>
        <v>0</v>
      </c>
      <c r="F115" s="21" t="e">
        <f t="shared" ref="F115" si="699">+(D115/C115)*100</f>
        <v>#DIV/0!</v>
      </c>
      <c r="G115" s="55">
        <v>0</v>
      </c>
      <c r="H115" s="56">
        <v>0</v>
      </c>
      <c r="I115" s="56">
        <f t="shared" ref="I115" si="700">+G115-H115</f>
        <v>0</v>
      </c>
      <c r="J115" s="21" t="e">
        <f t="shared" ref="J115" si="701">+(H115/G115)*100</f>
        <v>#DIV/0!</v>
      </c>
      <c r="K115" s="55">
        <v>0</v>
      </c>
      <c r="L115" s="56">
        <v>0</v>
      </c>
      <c r="M115" s="56">
        <f t="shared" ref="M115" si="702">+K115-L115</f>
        <v>0</v>
      </c>
      <c r="N115" s="21" t="e">
        <f t="shared" ref="N115" si="703">+(L115/K115)*100</f>
        <v>#DIV/0!</v>
      </c>
      <c r="O115" s="55">
        <v>0</v>
      </c>
      <c r="P115" s="56">
        <v>0</v>
      </c>
      <c r="Q115" s="56">
        <f t="shared" ref="Q115" si="704">+O115-P115</f>
        <v>0</v>
      </c>
      <c r="R115" s="21" t="e">
        <f t="shared" ref="R115" si="705">+(P115/O115)*100</f>
        <v>#DIV/0!</v>
      </c>
      <c r="S115" s="55">
        <v>0</v>
      </c>
      <c r="T115" s="56">
        <v>0</v>
      </c>
      <c r="U115" s="56">
        <f t="shared" ref="U115" si="706">+S115-T115</f>
        <v>0</v>
      </c>
      <c r="V115" s="21" t="e">
        <f t="shared" ref="V115" si="707">+(T115/S115)*100</f>
        <v>#DIV/0!</v>
      </c>
      <c r="W115" s="55">
        <v>0</v>
      </c>
      <c r="X115" s="56">
        <v>0</v>
      </c>
      <c r="Y115" s="56">
        <f t="shared" ref="Y115" si="708">+W115-X115</f>
        <v>0</v>
      </c>
      <c r="Z115" s="21" t="e">
        <f t="shared" ref="Z115" si="709">+(X115/W115)*100</f>
        <v>#DIV/0!</v>
      </c>
      <c r="AA115" s="55">
        <v>0</v>
      </c>
      <c r="AB115" s="56">
        <v>0</v>
      </c>
      <c r="AC115" s="56">
        <f t="shared" ref="AC115" si="710">+AA115-AB115</f>
        <v>0</v>
      </c>
      <c r="AD115" s="21" t="e">
        <f t="shared" ref="AD115" si="711">+(AB115/AA115)*100</f>
        <v>#DIV/0!</v>
      </c>
      <c r="AE115" s="55">
        <v>0</v>
      </c>
      <c r="AF115" s="56">
        <v>0</v>
      </c>
      <c r="AG115" s="56">
        <f t="shared" ref="AG115" si="712">+AE115-AF115</f>
        <v>0</v>
      </c>
      <c r="AH115" s="21" t="e">
        <f t="shared" ref="AH115" si="713">+(AF115/AE115)*100</f>
        <v>#DIV/0!</v>
      </c>
      <c r="AI115" s="22">
        <v>0</v>
      </c>
      <c r="AJ115" s="20">
        <v>0</v>
      </c>
      <c r="AK115" s="20">
        <f t="shared" ref="AK115" si="714">+AI115-AJ115</f>
        <v>0</v>
      </c>
      <c r="AL115" s="21" t="e">
        <f t="shared" ref="AL115" si="715">+(AJ115/AI115)*100</f>
        <v>#DIV/0!</v>
      </c>
      <c r="AM115" s="22">
        <v>0</v>
      </c>
      <c r="AN115" s="20">
        <v>0</v>
      </c>
      <c r="AO115" s="20">
        <f t="shared" ref="AO115" si="716">+AM115-AN115</f>
        <v>0</v>
      </c>
      <c r="AP115" s="21" t="e">
        <f t="shared" ref="AP115" si="717">+(AN115/AM115)*100</f>
        <v>#DIV/0!</v>
      </c>
      <c r="AQ115" s="55">
        <v>0</v>
      </c>
      <c r="AR115" s="56">
        <v>0</v>
      </c>
      <c r="AS115" s="56">
        <f t="shared" ref="AS115" si="718">+AQ115-AR115</f>
        <v>0</v>
      </c>
      <c r="AT115" s="62" t="e">
        <f t="shared" ref="AT115" si="719">+(AR115/AQ115)*100</f>
        <v>#DIV/0!</v>
      </c>
      <c r="AU115" s="55">
        <v>0</v>
      </c>
      <c r="AV115" s="56">
        <v>0</v>
      </c>
      <c r="AW115" s="56">
        <f t="shared" ref="AW115" si="720">+AU115-AV115</f>
        <v>0</v>
      </c>
      <c r="AX115" s="62" t="e">
        <f t="shared" ref="AX115" si="721">+(AV115/AU115)*100</f>
        <v>#DIV/0!</v>
      </c>
      <c r="AY115" s="55">
        <v>0</v>
      </c>
      <c r="AZ115" s="56">
        <v>0</v>
      </c>
      <c r="BA115" s="56">
        <f t="shared" ref="BA115" si="722">+AY115-AZ115</f>
        <v>0</v>
      </c>
      <c r="BB115" s="62" t="e">
        <f t="shared" ref="BB115" si="723">+(AZ115/AY115)*100</f>
        <v>#DIV/0!</v>
      </c>
      <c r="BC115" s="58">
        <v>0</v>
      </c>
      <c r="BD115" s="3" t="e">
        <f>+IF(SUM(D115:AT115)&lt;&gt;0,1,0)</f>
        <v>#DIV/0!</v>
      </c>
      <c r="BE115" s="3" t="e">
        <f>+IF(SUM(D115:AT115)&lt;&gt;0,1,0)</f>
        <v>#DIV/0!</v>
      </c>
    </row>
    <row r="116" spans="1:57" s="2" customFormat="1" ht="15" customHeight="1">
      <c r="A116" s="59"/>
      <c r="B116" s="25"/>
      <c r="C116" s="55"/>
      <c r="D116" s="56"/>
      <c r="E116" s="56"/>
      <c r="F116" s="21"/>
      <c r="G116" s="55"/>
      <c r="H116" s="56"/>
      <c r="I116" s="56"/>
      <c r="J116" s="21"/>
      <c r="K116" s="55"/>
      <c r="L116" s="56"/>
      <c r="M116" s="56"/>
      <c r="N116" s="21"/>
      <c r="O116" s="55"/>
      <c r="P116" s="56"/>
      <c r="Q116" s="56"/>
      <c r="R116" s="21"/>
      <c r="S116" s="55"/>
      <c r="T116" s="56"/>
      <c r="U116" s="56"/>
      <c r="V116" s="21"/>
      <c r="W116" s="55"/>
      <c r="X116" s="56"/>
      <c r="Y116" s="56"/>
      <c r="Z116" s="21"/>
      <c r="AA116" s="55"/>
      <c r="AB116" s="56"/>
      <c r="AC116" s="56"/>
      <c r="AD116" s="21"/>
      <c r="AE116" s="55"/>
      <c r="AF116" s="56"/>
      <c r="AG116" s="56"/>
      <c r="AH116" s="21"/>
      <c r="AI116" s="22"/>
      <c r="AJ116" s="20"/>
      <c r="AK116" s="20"/>
      <c r="AL116" s="21"/>
      <c r="AM116" s="22"/>
      <c r="AN116" s="20"/>
      <c r="AO116" s="20"/>
      <c r="AP116" s="21"/>
      <c r="AQ116" s="55"/>
      <c r="AR116" s="56"/>
      <c r="AS116" s="56"/>
      <c r="AT116" s="56"/>
      <c r="AU116" s="55"/>
      <c r="AV116" s="56"/>
      <c r="AW116" s="56"/>
      <c r="AX116" s="57"/>
      <c r="AY116" s="55"/>
      <c r="AZ116" s="56"/>
      <c r="BA116" s="56"/>
      <c r="BB116" s="57"/>
      <c r="BC116" s="66"/>
      <c r="BD116" s="3"/>
      <c r="BE116" s="3"/>
    </row>
    <row r="117" spans="1:57" s="2" customFormat="1" ht="15" customHeight="1">
      <c r="A117" s="59">
        <v>20000000</v>
      </c>
      <c r="B117" s="25" t="s">
        <v>86</v>
      </c>
      <c r="C117" s="17">
        <f t="shared" ref="C117:L117" si="724">C119+C126+C133</f>
        <v>15595030.873685805</v>
      </c>
      <c r="D117" s="18">
        <f t="shared" si="724"/>
        <v>11879026.857869999</v>
      </c>
      <c r="E117" s="18">
        <f t="shared" si="698"/>
        <v>3716004.0158158056</v>
      </c>
      <c r="F117" s="26">
        <f t="shared" ref="F117" si="725">+(D117/C117)*100</f>
        <v>76.17187137419532</v>
      </c>
      <c r="G117" s="17">
        <f t="shared" ref="G117" si="726">G119+G126+G133</f>
        <v>14264716.376947599</v>
      </c>
      <c r="H117" s="18">
        <f t="shared" si="724"/>
        <v>42333734.964440003</v>
      </c>
      <c r="I117" s="18">
        <f t="shared" ref="I117" si="727">+G117-H117</f>
        <v>-28069018.587492406</v>
      </c>
      <c r="J117" s="26">
        <f t="shared" ref="J117" si="728">+(H117/G117)*100</f>
        <v>296.77235667197112</v>
      </c>
      <c r="K117" s="17">
        <f t="shared" ref="K117" si="729">K119+K126+K133</f>
        <v>13753686.968815755</v>
      </c>
      <c r="L117" s="18">
        <f t="shared" si="724"/>
        <v>63796885.345240012</v>
      </c>
      <c r="M117" s="18">
        <f t="shared" ref="M117" si="730">+K117-L117</f>
        <v>-50043198.376424253</v>
      </c>
      <c r="N117" s="26">
        <f t="shared" ref="N117" si="731">+(L117/K117)*100</f>
        <v>463.85296895217306</v>
      </c>
      <c r="O117" s="17">
        <f t="shared" ref="O117:T117" si="732">O119+O126+O133</f>
        <v>31478473.990730882</v>
      </c>
      <c r="P117" s="18">
        <f t="shared" si="732"/>
        <v>5235279.8230299996</v>
      </c>
      <c r="Q117" s="18">
        <f t="shared" ref="Q117" si="733">+O117-P117</f>
        <v>26243194.167700883</v>
      </c>
      <c r="R117" s="26">
        <f t="shared" ref="R117" si="734">+(P117/O117)*100</f>
        <v>16.631301201486369</v>
      </c>
      <c r="S117" s="17">
        <f t="shared" ref="S117" si="735">S119+S126+S133</f>
        <v>39390302.721781723</v>
      </c>
      <c r="T117" s="18">
        <f t="shared" si="732"/>
        <v>69758076.518810004</v>
      </c>
      <c r="U117" s="18">
        <f t="shared" ref="U117" si="736">+S117-T117</f>
        <v>-30367773.797028281</v>
      </c>
      <c r="V117" s="26">
        <f t="shared" ref="V117" si="737">+(T117/S117)*100</f>
        <v>177.09454281557416</v>
      </c>
      <c r="W117" s="17">
        <f t="shared" ref="W117:AB117" si="738">W119+W126+W133</f>
        <v>32920177.691013597</v>
      </c>
      <c r="X117" s="18">
        <f t="shared" si="738"/>
        <v>13399899.002309998</v>
      </c>
      <c r="Y117" s="18">
        <f t="shared" ref="Y117" si="739">+W117-X117</f>
        <v>19520278.688703597</v>
      </c>
      <c r="Z117" s="26">
        <f t="shared" ref="Z117" si="740">+(X117/W117)*100</f>
        <v>40.704212255718907</v>
      </c>
      <c r="AA117" s="17">
        <f t="shared" ref="AA117" si="741">AA119+AA126+AA133</f>
        <v>35994840.778284781</v>
      </c>
      <c r="AB117" s="18">
        <f t="shared" si="738"/>
        <v>53254014.626199998</v>
      </c>
      <c r="AC117" s="18">
        <f t="shared" ref="AC117" si="742">+AA117-AB117</f>
        <v>-17259173.847915217</v>
      </c>
      <c r="AD117" s="26">
        <f t="shared" ref="AD117" si="743">+(AB117/AA117)*100</f>
        <v>147.94902123397489</v>
      </c>
      <c r="AE117" s="17">
        <f t="shared" ref="AE117:AF117" si="744">AE119+AE126+AE133</f>
        <v>43673917.876249596</v>
      </c>
      <c r="AF117" s="18">
        <f t="shared" si="744"/>
        <v>16275208.975529999</v>
      </c>
      <c r="AG117" s="18">
        <f t="shared" ref="AG117" si="745">+AE117-AF117</f>
        <v>27398708.900719598</v>
      </c>
      <c r="AH117" s="26">
        <f t="shared" ref="AH117" si="746">+(AF117/AE117)*100</f>
        <v>37.265282729261742</v>
      </c>
      <c r="AI117" s="27">
        <f t="shared" ref="AI117:AN117" si="747">AI119+AI126+AI133</f>
        <v>45081582.089930005</v>
      </c>
      <c r="AJ117" s="28">
        <f t="shared" si="747"/>
        <v>29031687.643629998</v>
      </c>
      <c r="AK117" s="28">
        <f t="shared" ref="AK117" si="748">+AI117-AJ117</f>
        <v>16049894.446300007</v>
      </c>
      <c r="AL117" s="26">
        <f t="shared" ref="AL117" si="749">+(AJ117/AI117)*100</f>
        <v>64.398111818074113</v>
      </c>
      <c r="AM117" s="27">
        <f t="shared" ref="AM117" si="750">AM119+AM126+AM133</f>
        <v>42763749.468965404</v>
      </c>
      <c r="AN117" s="28">
        <f t="shared" si="747"/>
        <v>35735323.088119999</v>
      </c>
      <c r="AO117" s="28">
        <f t="shared" ref="AO117" si="751">+AM117-AN117</f>
        <v>7028426.3808454052</v>
      </c>
      <c r="AP117" s="26">
        <f t="shared" ref="AP117" si="752">+(AN117/AM117)*100</f>
        <v>83.564522596536833</v>
      </c>
      <c r="AQ117" s="17">
        <f t="shared" ref="AQ117:AR117" si="753">AQ119+AQ126+AQ133</f>
        <v>369705081.86529696</v>
      </c>
      <c r="AR117" s="18">
        <f t="shared" si="753"/>
        <v>312384535.84841001</v>
      </c>
      <c r="AS117" s="18">
        <f t="shared" ref="AS117" si="754">+AQ117-AR117</f>
        <v>57320546.01688695</v>
      </c>
      <c r="AT117" s="28">
        <f t="shared" ref="AT117" si="755">+(AR117/AQ117)*100</f>
        <v>84.495602352100789</v>
      </c>
      <c r="AU117" s="17">
        <f t="shared" ref="AU117:AZ117" si="756">AU119+AU126+AU133</f>
        <v>368718785.67810518</v>
      </c>
      <c r="AV117" s="18">
        <f t="shared" si="756"/>
        <v>216669972.97268999</v>
      </c>
      <c r="AW117" s="18">
        <f t="shared" ref="AW117" si="757">+AU117-AV117</f>
        <v>152048812.70541519</v>
      </c>
      <c r="AX117" s="26">
        <f t="shared" ref="AX117" si="758">+(AV117/AU117)*100</f>
        <v>58.762932996271267</v>
      </c>
      <c r="AY117" s="17">
        <f t="shared" ref="AY117" si="759">AY119+AY126+AY133</f>
        <v>343311826.82713616</v>
      </c>
      <c r="AZ117" s="18">
        <f t="shared" si="756"/>
        <v>355969308.38543004</v>
      </c>
      <c r="BA117" s="18">
        <f t="shared" ref="BA117" si="760">+AY117-AZ117</f>
        <v>-12657481.558293879</v>
      </c>
      <c r="BB117" s="26">
        <f t="shared" ref="BB117" si="761">+(AZ117/AY117)*100</f>
        <v>103.68687606112303</v>
      </c>
      <c r="BC117" s="23">
        <f t="shared" ref="BC117" si="762">BC119+BC126+BC133</f>
        <v>294505148.37336934</v>
      </c>
      <c r="BD117" s="3">
        <f>+IF(SUM(D117:AT117)&lt;&gt;0,1,0)</f>
        <v>1</v>
      </c>
      <c r="BE117" s="3">
        <f>+IF(SUM(D117:AT117)&lt;&gt;0,1,0)</f>
        <v>1</v>
      </c>
    </row>
    <row r="118" spans="1:57" s="2" customFormat="1" ht="15" customHeight="1">
      <c r="A118" s="59"/>
      <c r="B118" s="25"/>
      <c r="C118" s="17"/>
      <c r="D118" s="18"/>
      <c r="E118" s="18"/>
      <c r="F118" s="26"/>
      <c r="G118" s="17"/>
      <c r="H118" s="18"/>
      <c r="I118" s="18"/>
      <c r="J118" s="26"/>
      <c r="K118" s="17"/>
      <c r="L118" s="18"/>
      <c r="M118" s="18"/>
      <c r="N118" s="26"/>
      <c r="O118" s="17"/>
      <c r="P118" s="18"/>
      <c r="Q118" s="18"/>
      <c r="R118" s="26"/>
      <c r="S118" s="17"/>
      <c r="T118" s="18"/>
      <c r="U118" s="18"/>
      <c r="V118" s="26"/>
      <c r="W118" s="17"/>
      <c r="X118" s="18"/>
      <c r="Y118" s="18"/>
      <c r="Z118" s="26"/>
      <c r="AA118" s="17"/>
      <c r="AB118" s="18"/>
      <c r="AC118" s="18"/>
      <c r="AD118" s="26"/>
      <c r="AE118" s="17"/>
      <c r="AF118" s="18"/>
      <c r="AG118" s="18"/>
      <c r="AH118" s="26"/>
      <c r="AI118" s="27"/>
      <c r="AJ118" s="28"/>
      <c r="AK118" s="28"/>
      <c r="AL118" s="26"/>
      <c r="AM118" s="27"/>
      <c r="AN118" s="28"/>
      <c r="AO118" s="28"/>
      <c r="AP118" s="26"/>
      <c r="AQ118" s="17"/>
      <c r="AR118" s="18"/>
      <c r="AS118" s="18"/>
      <c r="AT118" s="18"/>
      <c r="AU118" s="17"/>
      <c r="AV118" s="18"/>
      <c r="AW118" s="18"/>
      <c r="AX118" s="19"/>
      <c r="AY118" s="17"/>
      <c r="AZ118" s="18"/>
      <c r="BA118" s="18"/>
      <c r="BB118" s="19"/>
      <c r="BC118" s="23"/>
      <c r="BD118" s="3"/>
      <c r="BE118" s="3"/>
    </row>
    <row r="119" spans="1:57" s="2" customFormat="1" ht="15" hidden="1" customHeight="1">
      <c r="A119" s="59">
        <v>21000000</v>
      </c>
      <c r="B119" s="91" t="s">
        <v>87</v>
      </c>
      <c r="C119" s="74">
        <f t="shared" ref="C119" si="763">SUM(C121:C124)</f>
        <v>0</v>
      </c>
      <c r="D119" s="75">
        <f t="shared" ref="D119:L119" si="764">SUM(D121:D124)</f>
        <v>0</v>
      </c>
      <c r="E119" s="75">
        <f t="shared" si="698"/>
        <v>0</v>
      </c>
      <c r="F119" s="76" t="e">
        <f t="shared" ref="F119" si="765">+(D119/C119)*100</f>
        <v>#DIV/0!</v>
      </c>
      <c r="G119" s="74">
        <f t="shared" ref="G119" si="766">SUM(G121:G124)</f>
        <v>0</v>
      </c>
      <c r="H119" s="75">
        <f t="shared" si="764"/>
        <v>0</v>
      </c>
      <c r="I119" s="75">
        <f t="shared" ref="I119" si="767">+G119-H119</f>
        <v>0</v>
      </c>
      <c r="J119" s="76" t="e">
        <f t="shared" ref="J119" si="768">+(H119/G119)*100</f>
        <v>#DIV/0!</v>
      </c>
      <c r="K119" s="74">
        <f t="shared" ref="K119" si="769">SUM(K121:K124)</f>
        <v>0</v>
      </c>
      <c r="L119" s="75">
        <f t="shared" si="764"/>
        <v>0</v>
      </c>
      <c r="M119" s="75">
        <f t="shared" ref="M119" si="770">+K119-L119</f>
        <v>0</v>
      </c>
      <c r="N119" s="76" t="e">
        <f t="shared" ref="N119" si="771">+(L119/K119)*100</f>
        <v>#DIV/0!</v>
      </c>
      <c r="O119" s="74">
        <f t="shared" ref="O119" si="772">SUM(O121:O124)</f>
        <v>0</v>
      </c>
      <c r="P119" s="75">
        <f t="shared" ref="P119:T119" si="773">SUM(P121:P124)</f>
        <v>0</v>
      </c>
      <c r="Q119" s="75">
        <f t="shared" ref="Q119" si="774">+O119-P119</f>
        <v>0</v>
      </c>
      <c r="R119" s="76" t="e">
        <f t="shared" ref="R119" si="775">+(P119/O119)*100</f>
        <v>#DIV/0!</v>
      </c>
      <c r="S119" s="74">
        <f t="shared" ref="S119" si="776">SUM(S121:S124)</f>
        <v>0</v>
      </c>
      <c r="T119" s="75">
        <f t="shared" si="773"/>
        <v>0</v>
      </c>
      <c r="U119" s="75">
        <f t="shared" ref="U119" si="777">+S119-T119</f>
        <v>0</v>
      </c>
      <c r="V119" s="76" t="e">
        <f t="shared" ref="V119" si="778">+(T119/S119)*100</f>
        <v>#DIV/0!</v>
      </c>
      <c r="W119" s="74">
        <f t="shared" ref="W119" si="779">SUM(W121:W124)</f>
        <v>0</v>
      </c>
      <c r="X119" s="75">
        <f t="shared" ref="X119:AB119" si="780">SUM(X121:X124)</f>
        <v>0</v>
      </c>
      <c r="Y119" s="75">
        <f t="shared" ref="Y119" si="781">+W119-X119</f>
        <v>0</v>
      </c>
      <c r="Z119" s="76" t="e">
        <f t="shared" ref="Z119" si="782">+(X119/W119)*100</f>
        <v>#DIV/0!</v>
      </c>
      <c r="AA119" s="74">
        <f t="shared" ref="AA119" si="783">SUM(AA121:AA124)</f>
        <v>0</v>
      </c>
      <c r="AB119" s="75">
        <f t="shared" si="780"/>
        <v>0</v>
      </c>
      <c r="AC119" s="75">
        <f t="shared" ref="AC119" si="784">+AA119-AB119</f>
        <v>0</v>
      </c>
      <c r="AD119" s="76" t="e">
        <f t="shared" ref="AD119" si="785">+(AB119/AA119)*100</f>
        <v>#DIV/0!</v>
      </c>
      <c r="AE119" s="74">
        <f t="shared" ref="AE119" si="786">SUM(AE121:AE124)</f>
        <v>0</v>
      </c>
      <c r="AF119" s="75">
        <f t="shared" ref="AF119" si="787">SUM(AF121:AF124)</f>
        <v>0</v>
      </c>
      <c r="AG119" s="75">
        <f t="shared" ref="AG119" si="788">+AE119-AF119</f>
        <v>0</v>
      </c>
      <c r="AH119" s="76" t="e">
        <f t="shared" ref="AH119" si="789">+(AF119/AE119)*100</f>
        <v>#DIV/0!</v>
      </c>
      <c r="AI119" s="77">
        <f t="shared" ref="AI119" si="790">SUM(AI121:AI124)</f>
        <v>0</v>
      </c>
      <c r="AJ119" s="78">
        <f t="shared" ref="AJ119:AN119" si="791">SUM(AJ121:AJ124)</f>
        <v>0</v>
      </c>
      <c r="AK119" s="78">
        <f t="shared" ref="AK119" si="792">+AI119-AJ119</f>
        <v>0</v>
      </c>
      <c r="AL119" s="76" t="e">
        <f t="shared" ref="AL119" si="793">+(AJ119/AI119)*100</f>
        <v>#DIV/0!</v>
      </c>
      <c r="AM119" s="77">
        <f t="shared" ref="AM119" si="794">SUM(AM121:AM124)</f>
        <v>0</v>
      </c>
      <c r="AN119" s="78">
        <f t="shared" si="791"/>
        <v>0</v>
      </c>
      <c r="AO119" s="78">
        <f t="shared" ref="AO119" si="795">+AM119-AN119</f>
        <v>0</v>
      </c>
      <c r="AP119" s="76" t="e">
        <f t="shared" ref="AP119" si="796">+(AN119/AM119)*100</f>
        <v>#DIV/0!</v>
      </c>
      <c r="AQ119" s="74">
        <f t="shared" ref="AQ119" si="797">SUM(AQ121:AQ124)</f>
        <v>0</v>
      </c>
      <c r="AR119" s="75">
        <f t="shared" ref="AR119" si="798">SUM(AR121:AR124)</f>
        <v>0</v>
      </c>
      <c r="AS119" s="75">
        <f t="shared" ref="AS119" si="799">+AQ119-AR119</f>
        <v>0</v>
      </c>
      <c r="AT119" s="76" t="e">
        <f t="shared" ref="AT119" si="800">+(AR119/AQ119)*100</f>
        <v>#DIV/0!</v>
      </c>
      <c r="AU119" s="74">
        <f t="shared" ref="AU119" si="801">SUM(AU121:AU124)</f>
        <v>0</v>
      </c>
      <c r="AV119" s="75">
        <f t="shared" ref="AV119:AZ119" si="802">SUM(AV121:AV124)</f>
        <v>0</v>
      </c>
      <c r="AW119" s="75">
        <f t="shared" ref="AW119" si="803">+AU119-AV119</f>
        <v>0</v>
      </c>
      <c r="AX119" s="76" t="e">
        <f t="shared" ref="AX119" si="804">+(AV119/AU119)*100</f>
        <v>#DIV/0!</v>
      </c>
      <c r="AY119" s="74">
        <f t="shared" ref="AY119" si="805">SUM(AY121:AY124)</f>
        <v>0</v>
      </c>
      <c r="AZ119" s="75">
        <f t="shared" si="802"/>
        <v>0</v>
      </c>
      <c r="BA119" s="75">
        <f t="shared" ref="BA119" si="806">+AY119-AZ119</f>
        <v>0</v>
      </c>
      <c r="BB119" s="76" t="e">
        <f t="shared" ref="BB119" si="807">+(AZ119/AY119)*100</f>
        <v>#DIV/0!</v>
      </c>
      <c r="BC119" s="100">
        <f t="shared" ref="BC119" si="808">SUM(BC121:BC124)</f>
        <v>0</v>
      </c>
      <c r="BD119" s="3" t="e">
        <f>+IF(SUM(D119:AT119)&lt;&gt;0,1,0)</f>
        <v>#DIV/0!</v>
      </c>
      <c r="BE119" s="3" t="e">
        <f>+IF(SUM(D119:AT119)&lt;&gt;0,1,0)</f>
        <v>#DIV/0!</v>
      </c>
    </row>
    <row r="120" spans="1:57" s="2" customFormat="1" ht="15" hidden="1" customHeight="1">
      <c r="A120" s="59"/>
      <c r="B120" s="25"/>
      <c r="C120" s="17"/>
      <c r="D120" s="18"/>
      <c r="E120" s="18"/>
      <c r="F120" s="26"/>
      <c r="G120" s="17"/>
      <c r="H120" s="18"/>
      <c r="I120" s="18"/>
      <c r="J120" s="26"/>
      <c r="K120" s="17"/>
      <c r="L120" s="18"/>
      <c r="M120" s="18"/>
      <c r="N120" s="26"/>
      <c r="O120" s="17"/>
      <c r="P120" s="18"/>
      <c r="Q120" s="18"/>
      <c r="R120" s="26"/>
      <c r="S120" s="17"/>
      <c r="T120" s="18"/>
      <c r="U120" s="18"/>
      <c r="V120" s="26"/>
      <c r="W120" s="17"/>
      <c r="X120" s="18"/>
      <c r="Y120" s="18"/>
      <c r="Z120" s="26"/>
      <c r="AA120" s="17"/>
      <c r="AB120" s="18"/>
      <c r="AC120" s="18"/>
      <c r="AD120" s="26"/>
      <c r="AE120" s="17"/>
      <c r="AF120" s="18"/>
      <c r="AG120" s="18"/>
      <c r="AH120" s="26"/>
      <c r="AI120" s="27"/>
      <c r="AJ120" s="28"/>
      <c r="AK120" s="28"/>
      <c r="AL120" s="26"/>
      <c r="AM120" s="27"/>
      <c r="AN120" s="28"/>
      <c r="AO120" s="28"/>
      <c r="AP120" s="26"/>
      <c r="AQ120" s="17"/>
      <c r="AR120" s="18"/>
      <c r="AS120" s="18"/>
      <c r="AT120" s="19"/>
      <c r="AU120" s="17"/>
      <c r="AV120" s="18"/>
      <c r="AW120" s="18"/>
      <c r="AX120" s="19"/>
      <c r="AY120" s="17"/>
      <c r="AZ120" s="18"/>
      <c r="BA120" s="18"/>
      <c r="BB120" s="19"/>
      <c r="BC120" s="34"/>
      <c r="BD120" s="3">
        <v>0</v>
      </c>
      <c r="BE120" s="3">
        <v>0</v>
      </c>
    </row>
    <row r="121" spans="1:57" s="2" customFormat="1" ht="15" hidden="1" customHeight="1">
      <c r="A121" s="49">
        <v>21110000</v>
      </c>
      <c r="B121" s="88" t="s">
        <v>88</v>
      </c>
      <c r="C121" s="30">
        <v>0</v>
      </c>
      <c r="D121" s="31">
        <v>0</v>
      </c>
      <c r="E121" s="31">
        <f t="shared" si="698"/>
        <v>0</v>
      </c>
      <c r="F121" s="21" t="e">
        <f t="shared" ref="F121:F124" si="809">+(D121/C121)*100</f>
        <v>#DIV/0!</v>
      </c>
      <c r="G121" s="30">
        <v>0</v>
      </c>
      <c r="H121" s="31">
        <v>0</v>
      </c>
      <c r="I121" s="31">
        <f t="shared" ref="I121:I124" si="810">+G121-H121</f>
        <v>0</v>
      </c>
      <c r="J121" s="21" t="e">
        <f t="shared" ref="J121:J124" si="811">+(H121/G121)*100</f>
        <v>#DIV/0!</v>
      </c>
      <c r="K121" s="30">
        <v>0</v>
      </c>
      <c r="L121" s="31">
        <v>0</v>
      </c>
      <c r="M121" s="31">
        <f t="shared" ref="M121:M124" si="812">+K121-L121</f>
        <v>0</v>
      </c>
      <c r="N121" s="21" t="e">
        <f t="shared" ref="N121:N124" si="813">+(L121/K121)*100</f>
        <v>#DIV/0!</v>
      </c>
      <c r="O121" s="30">
        <v>0</v>
      </c>
      <c r="P121" s="31">
        <v>0</v>
      </c>
      <c r="Q121" s="31">
        <f t="shared" ref="Q121:Q124" si="814">+O121-P121</f>
        <v>0</v>
      </c>
      <c r="R121" s="21" t="e">
        <f t="shared" ref="R121:R124" si="815">+(P121/O121)*100</f>
        <v>#DIV/0!</v>
      </c>
      <c r="S121" s="30">
        <v>0</v>
      </c>
      <c r="T121" s="31">
        <v>0</v>
      </c>
      <c r="U121" s="31">
        <f t="shared" ref="U121:U124" si="816">+S121-T121</f>
        <v>0</v>
      </c>
      <c r="V121" s="21" t="e">
        <f t="shared" ref="V121:V124" si="817">+(T121/S121)*100</f>
        <v>#DIV/0!</v>
      </c>
      <c r="W121" s="55">
        <v>0</v>
      </c>
      <c r="X121" s="31">
        <v>0</v>
      </c>
      <c r="Y121" s="31">
        <f t="shared" ref="Y121:Y124" si="818">+W121-X121</f>
        <v>0</v>
      </c>
      <c r="Z121" s="21" t="e">
        <f t="shared" ref="Z121:Z124" si="819">+(X121/W121)*100</f>
        <v>#DIV/0!</v>
      </c>
      <c r="AA121" s="30">
        <v>0</v>
      </c>
      <c r="AB121" s="31">
        <v>0</v>
      </c>
      <c r="AC121" s="31">
        <f t="shared" ref="AC121:AC124" si="820">+AA121-AB121</f>
        <v>0</v>
      </c>
      <c r="AD121" s="21" t="e">
        <f t="shared" ref="AD121:AD124" si="821">+(AB121/AA121)*100</f>
        <v>#DIV/0!</v>
      </c>
      <c r="AE121" s="30">
        <v>0</v>
      </c>
      <c r="AF121" s="31">
        <v>0</v>
      </c>
      <c r="AG121" s="31">
        <f t="shared" ref="AG121:AG124" si="822">+AE121-AF121</f>
        <v>0</v>
      </c>
      <c r="AH121" s="21" t="e">
        <f t="shared" ref="AH121:AH124" si="823">+(AF121/AE121)*100</f>
        <v>#DIV/0!</v>
      </c>
      <c r="AI121" s="22">
        <v>0</v>
      </c>
      <c r="AJ121" s="20">
        <v>0</v>
      </c>
      <c r="AK121" s="20">
        <f t="shared" ref="AK121:AK124" si="824">+AI121-AJ121</f>
        <v>0</v>
      </c>
      <c r="AL121" s="21" t="e">
        <f t="shared" ref="AL121:AL124" si="825">+(AJ121/AI121)*100</f>
        <v>#DIV/0!</v>
      </c>
      <c r="AM121" s="22">
        <v>0</v>
      </c>
      <c r="AN121" s="20">
        <v>0</v>
      </c>
      <c r="AO121" s="20">
        <f t="shared" ref="AO121:AO124" si="826">+AM121-AN121</f>
        <v>0</v>
      </c>
      <c r="AP121" s="21" t="e">
        <f t="shared" ref="AP121:AP124" si="827">+(AN121/AM121)*100</f>
        <v>#DIV/0!</v>
      </c>
      <c r="AQ121" s="30">
        <v>0</v>
      </c>
      <c r="AR121" s="31">
        <v>0</v>
      </c>
      <c r="AS121" s="31">
        <f t="shared" ref="AS121:AS124" si="828">+AQ121-AR121</f>
        <v>0</v>
      </c>
      <c r="AT121" s="21" t="e">
        <f t="shared" ref="AT121:AT124" si="829">+(AR121/AQ121)*100</f>
        <v>#DIV/0!</v>
      </c>
      <c r="AU121" s="30">
        <v>0</v>
      </c>
      <c r="AV121" s="31">
        <v>0</v>
      </c>
      <c r="AW121" s="31">
        <f t="shared" ref="AW121:AW124" si="830">+AU121-AV121</f>
        <v>0</v>
      </c>
      <c r="AX121" s="21" t="e">
        <f t="shared" ref="AX121:AX124" si="831">+(AV121/AU121)*100</f>
        <v>#DIV/0!</v>
      </c>
      <c r="AY121" s="30">
        <v>0</v>
      </c>
      <c r="AZ121" s="31">
        <v>0</v>
      </c>
      <c r="BA121" s="31">
        <f t="shared" ref="BA121:BA124" si="832">+AY121-AZ121</f>
        <v>0</v>
      </c>
      <c r="BB121" s="21" t="e">
        <f t="shared" ref="BB121:BB124" si="833">+(AZ121/AY121)*100</f>
        <v>#DIV/0!</v>
      </c>
      <c r="BC121" s="33">
        <v>0</v>
      </c>
      <c r="BD121" s="3" t="e">
        <f>+IF(SUM(D121:AT121)&lt;&gt;0,1,0)</f>
        <v>#DIV/0!</v>
      </c>
      <c r="BE121" s="3" t="e">
        <f>+IF(SUM(D121:AT121)&lt;&gt;0,1,0)</f>
        <v>#DIV/0!</v>
      </c>
    </row>
    <row r="122" spans="1:57" s="2" customFormat="1" ht="15" hidden="1" customHeight="1">
      <c r="A122" s="49">
        <v>21120000</v>
      </c>
      <c r="B122" s="88" t="s">
        <v>89</v>
      </c>
      <c r="C122" s="55">
        <v>0</v>
      </c>
      <c r="D122" s="56">
        <v>0</v>
      </c>
      <c r="E122" s="56">
        <f t="shared" si="698"/>
        <v>0</v>
      </c>
      <c r="F122" s="21" t="e">
        <f t="shared" si="809"/>
        <v>#DIV/0!</v>
      </c>
      <c r="G122" s="55">
        <v>0</v>
      </c>
      <c r="H122" s="56">
        <v>0</v>
      </c>
      <c r="I122" s="56">
        <f t="shared" si="810"/>
        <v>0</v>
      </c>
      <c r="J122" s="21" t="e">
        <f t="shared" si="811"/>
        <v>#DIV/0!</v>
      </c>
      <c r="K122" s="30">
        <v>0</v>
      </c>
      <c r="L122" s="56">
        <v>0</v>
      </c>
      <c r="M122" s="56">
        <f t="shared" si="812"/>
        <v>0</v>
      </c>
      <c r="N122" s="21" t="e">
        <f t="shared" si="813"/>
        <v>#DIV/0!</v>
      </c>
      <c r="O122" s="30">
        <v>0</v>
      </c>
      <c r="P122" s="56">
        <v>0</v>
      </c>
      <c r="Q122" s="56">
        <f t="shared" si="814"/>
        <v>0</v>
      </c>
      <c r="R122" s="21" t="e">
        <f t="shared" si="815"/>
        <v>#DIV/0!</v>
      </c>
      <c r="S122" s="30">
        <v>0</v>
      </c>
      <c r="T122" s="56">
        <v>0</v>
      </c>
      <c r="U122" s="56">
        <f t="shared" si="816"/>
        <v>0</v>
      </c>
      <c r="V122" s="21" t="e">
        <f t="shared" si="817"/>
        <v>#DIV/0!</v>
      </c>
      <c r="W122" s="55">
        <v>0</v>
      </c>
      <c r="X122" s="56">
        <v>0</v>
      </c>
      <c r="Y122" s="56">
        <f t="shared" si="818"/>
        <v>0</v>
      </c>
      <c r="Z122" s="21" t="e">
        <f t="shared" si="819"/>
        <v>#DIV/0!</v>
      </c>
      <c r="AA122" s="30">
        <v>0</v>
      </c>
      <c r="AB122" s="56">
        <v>0</v>
      </c>
      <c r="AC122" s="56">
        <f t="shared" si="820"/>
        <v>0</v>
      </c>
      <c r="AD122" s="21" t="e">
        <f t="shared" si="821"/>
        <v>#DIV/0!</v>
      </c>
      <c r="AE122" s="55">
        <v>0</v>
      </c>
      <c r="AF122" s="56">
        <v>0</v>
      </c>
      <c r="AG122" s="56">
        <f t="shared" si="822"/>
        <v>0</v>
      </c>
      <c r="AH122" s="21" t="e">
        <f t="shared" si="823"/>
        <v>#DIV/0!</v>
      </c>
      <c r="AI122" s="22">
        <v>0</v>
      </c>
      <c r="AJ122" s="20">
        <v>0</v>
      </c>
      <c r="AK122" s="20">
        <f t="shared" si="824"/>
        <v>0</v>
      </c>
      <c r="AL122" s="21" t="e">
        <f t="shared" si="825"/>
        <v>#DIV/0!</v>
      </c>
      <c r="AM122" s="22">
        <v>0</v>
      </c>
      <c r="AN122" s="20">
        <v>0</v>
      </c>
      <c r="AO122" s="20">
        <f t="shared" si="826"/>
        <v>0</v>
      </c>
      <c r="AP122" s="21" t="e">
        <f t="shared" si="827"/>
        <v>#DIV/0!</v>
      </c>
      <c r="AQ122" s="30">
        <v>0</v>
      </c>
      <c r="AR122" s="56">
        <v>0</v>
      </c>
      <c r="AS122" s="56">
        <f t="shared" si="828"/>
        <v>0</v>
      </c>
      <c r="AT122" s="62" t="e">
        <f t="shared" si="829"/>
        <v>#DIV/0!</v>
      </c>
      <c r="AU122" s="55">
        <v>0</v>
      </c>
      <c r="AV122" s="56">
        <v>0</v>
      </c>
      <c r="AW122" s="56">
        <f t="shared" si="830"/>
        <v>0</v>
      </c>
      <c r="AX122" s="62" t="e">
        <f t="shared" si="831"/>
        <v>#DIV/0!</v>
      </c>
      <c r="AY122" s="30">
        <v>0</v>
      </c>
      <c r="AZ122" s="56">
        <v>0</v>
      </c>
      <c r="BA122" s="56">
        <f t="shared" si="832"/>
        <v>0</v>
      </c>
      <c r="BB122" s="62" t="e">
        <f t="shared" si="833"/>
        <v>#DIV/0!</v>
      </c>
      <c r="BC122" s="58">
        <v>0</v>
      </c>
      <c r="BD122" s="3" t="e">
        <f>+IF(SUM(D122:AT122)&lt;&gt;0,1,0)</f>
        <v>#DIV/0!</v>
      </c>
      <c r="BE122" s="3" t="e">
        <f>+IF(SUM(D122:AT122)&lt;&gt;0,1,0)</f>
        <v>#DIV/0!</v>
      </c>
    </row>
    <row r="123" spans="1:57" s="2" customFormat="1" ht="15" hidden="1" customHeight="1">
      <c r="A123" s="49">
        <v>21130000</v>
      </c>
      <c r="B123" s="88" t="s">
        <v>90</v>
      </c>
      <c r="C123" s="55">
        <v>0</v>
      </c>
      <c r="D123" s="56">
        <v>0</v>
      </c>
      <c r="E123" s="56">
        <f t="shared" si="698"/>
        <v>0</v>
      </c>
      <c r="F123" s="21" t="e">
        <f t="shared" si="809"/>
        <v>#DIV/0!</v>
      </c>
      <c r="G123" s="55">
        <v>0</v>
      </c>
      <c r="H123" s="56">
        <v>0</v>
      </c>
      <c r="I123" s="56">
        <f t="shared" si="810"/>
        <v>0</v>
      </c>
      <c r="J123" s="21" t="e">
        <f t="shared" si="811"/>
        <v>#DIV/0!</v>
      </c>
      <c r="K123" s="30">
        <v>0</v>
      </c>
      <c r="L123" s="56">
        <v>0</v>
      </c>
      <c r="M123" s="56">
        <f t="shared" si="812"/>
        <v>0</v>
      </c>
      <c r="N123" s="21" t="e">
        <f t="shared" si="813"/>
        <v>#DIV/0!</v>
      </c>
      <c r="O123" s="30">
        <v>0</v>
      </c>
      <c r="P123" s="56">
        <v>0</v>
      </c>
      <c r="Q123" s="56">
        <f t="shared" si="814"/>
        <v>0</v>
      </c>
      <c r="R123" s="21" t="e">
        <f t="shared" si="815"/>
        <v>#DIV/0!</v>
      </c>
      <c r="S123" s="30">
        <v>0</v>
      </c>
      <c r="T123" s="56">
        <v>0</v>
      </c>
      <c r="U123" s="56">
        <f t="shared" si="816"/>
        <v>0</v>
      </c>
      <c r="V123" s="21" t="e">
        <f t="shared" si="817"/>
        <v>#DIV/0!</v>
      </c>
      <c r="W123" s="55">
        <v>0</v>
      </c>
      <c r="X123" s="56">
        <v>0</v>
      </c>
      <c r="Y123" s="56">
        <f t="shared" si="818"/>
        <v>0</v>
      </c>
      <c r="Z123" s="21" t="e">
        <f t="shared" si="819"/>
        <v>#DIV/0!</v>
      </c>
      <c r="AA123" s="30">
        <v>0</v>
      </c>
      <c r="AB123" s="56">
        <v>0</v>
      </c>
      <c r="AC123" s="56">
        <f t="shared" si="820"/>
        <v>0</v>
      </c>
      <c r="AD123" s="21" t="e">
        <f t="shared" si="821"/>
        <v>#DIV/0!</v>
      </c>
      <c r="AE123" s="55">
        <v>0</v>
      </c>
      <c r="AF123" s="56">
        <v>0</v>
      </c>
      <c r="AG123" s="56">
        <f t="shared" si="822"/>
        <v>0</v>
      </c>
      <c r="AH123" s="21" t="e">
        <f t="shared" si="823"/>
        <v>#DIV/0!</v>
      </c>
      <c r="AI123" s="22">
        <v>0</v>
      </c>
      <c r="AJ123" s="20">
        <v>0</v>
      </c>
      <c r="AK123" s="20">
        <f t="shared" si="824"/>
        <v>0</v>
      </c>
      <c r="AL123" s="21" t="e">
        <f t="shared" si="825"/>
        <v>#DIV/0!</v>
      </c>
      <c r="AM123" s="22">
        <v>0</v>
      </c>
      <c r="AN123" s="20">
        <v>0</v>
      </c>
      <c r="AO123" s="20">
        <f t="shared" si="826"/>
        <v>0</v>
      </c>
      <c r="AP123" s="21" t="e">
        <f t="shared" si="827"/>
        <v>#DIV/0!</v>
      </c>
      <c r="AQ123" s="30">
        <v>0</v>
      </c>
      <c r="AR123" s="56">
        <v>0</v>
      </c>
      <c r="AS123" s="56">
        <f t="shared" si="828"/>
        <v>0</v>
      </c>
      <c r="AT123" s="62" t="e">
        <f t="shared" si="829"/>
        <v>#DIV/0!</v>
      </c>
      <c r="AU123" s="55">
        <v>0</v>
      </c>
      <c r="AV123" s="56">
        <v>0</v>
      </c>
      <c r="AW123" s="56">
        <f t="shared" si="830"/>
        <v>0</v>
      </c>
      <c r="AX123" s="62" t="e">
        <f t="shared" si="831"/>
        <v>#DIV/0!</v>
      </c>
      <c r="AY123" s="30">
        <v>0</v>
      </c>
      <c r="AZ123" s="56">
        <v>0</v>
      </c>
      <c r="BA123" s="56">
        <f t="shared" si="832"/>
        <v>0</v>
      </c>
      <c r="BB123" s="62" t="e">
        <f t="shared" si="833"/>
        <v>#DIV/0!</v>
      </c>
      <c r="BC123" s="58">
        <v>0</v>
      </c>
      <c r="BD123" s="3" t="e">
        <f>+IF(SUM(D123:AT123)&lt;&gt;0,1,0)</f>
        <v>#DIV/0!</v>
      </c>
      <c r="BE123" s="3" t="e">
        <f>+IF(SUM(D123:AT123)&lt;&gt;0,1,0)</f>
        <v>#DIV/0!</v>
      </c>
    </row>
    <row r="124" spans="1:57" s="2" customFormat="1" ht="15" hidden="1" customHeight="1">
      <c r="A124" s="49">
        <v>21190000</v>
      </c>
      <c r="B124" s="88" t="s">
        <v>91</v>
      </c>
      <c r="C124" s="55">
        <v>0</v>
      </c>
      <c r="D124" s="56">
        <v>0</v>
      </c>
      <c r="E124" s="56">
        <f t="shared" si="698"/>
        <v>0</v>
      </c>
      <c r="F124" s="21" t="e">
        <f t="shared" si="809"/>
        <v>#DIV/0!</v>
      </c>
      <c r="G124" s="55">
        <v>0</v>
      </c>
      <c r="H124" s="56">
        <v>0</v>
      </c>
      <c r="I124" s="56">
        <f t="shared" si="810"/>
        <v>0</v>
      </c>
      <c r="J124" s="21" t="e">
        <f t="shared" si="811"/>
        <v>#DIV/0!</v>
      </c>
      <c r="K124" s="30">
        <v>0</v>
      </c>
      <c r="L124" s="56">
        <v>0</v>
      </c>
      <c r="M124" s="56">
        <f t="shared" si="812"/>
        <v>0</v>
      </c>
      <c r="N124" s="21" t="e">
        <f t="shared" si="813"/>
        <v>#DIV/0!</v>
      </c>
      <c r="O124" s="30">
        <v>0</v>
      </c>
      <c r="P124" s="56">
        <v>0</v>
      </c>
      <c r="Q124" s="56">
        <f t="shared" si="814"/>
        <v>0</v>
      </c>
      <c r="R124" s="21" t="e">
        <f t="shared" si="815"/>
        <v>#DIV/0!</v>
      </c>
      <c r="S124" s="30">
        <v>0</v>
      </c>
      <c r="T124" s="56">
        <v>0</v>
      </c>
      <c r="U124" s="56">
        <f t="shared" si="816"/>
        <v>0</v>
      </c>
      <c r="V124" s="21" t="e">
        <f t="shared" si="817"/>
        <v>#DIV/0!</v>
      </c>
      <c r="W124" s="55">
        <v>0</v>
      </c>
      <c r="X124" s="56">
        <v>0</v>
      </c>
      <c r="Y124" s="56">
        <f t="shared" si="818"/>
        <v>0</v>
      </c>
      <c r="Z124" s="21" t="e">
        <f t="shared" si="819"/>
        <v>#DIV/0!</v>
      </c>
      <c r="AA124" s="30">
        <v>0</v>
      </c>
      <c r="AB124" s="56">
        <v>0</v>
      </c>
      <c r="AC124" s="56">
        <f t="shared" si="820"/>
        <v>0</v>
      </c>
      <c r="AD124" s="21" t="e">
        <f t="shared" si="821"/>
        <v>#DIV/0!</v>
      </c>
      <c r="AE124" s="55">
        <v>0</v>
      </c>
      <c r="AF124" s="56">
        <v>0</v>
      </c>
      <c r="AG124" s="56">
        <f t="shared" si="822"/>
        <v>0</v>
      </c>
      <c r="AH124" s="21" t="e">
        <f t="shared" si="823"/>
        <v>#DIV/0!</v>
      </c>
      <c r="AI124" s="22">
        <v>0</v>
      </c>
      <c r="AJ124" s="20">
        <v>0</v>
      </c>
      <c r="AK124" s="20">
        <f t="shared" si="824"/>
        <v>0</v>
      </c>
      <c r="AL124" s="21" t="e">
        <f t="shared" si="825"/>
        <v>#DIV/0!</v>
      </c>
      <c r="AM124" s="22">
        <v>0</v>
      </c>
      <c r="AN124" s="20">
        <v>0</v>
      </c>
      <c r="AO124" s="20">
        <f t="shared" si="826"/>
        <v>0</v>
      </c>
      <c r="AP124" s="21" t="e">
        <f t="shared" si="827"/>
        <v>#DIV/0!</v>
      </c>
      <c r="AQ124" s="30">
        <v>0</v>
      </c>
      <c r="AR124" s="56">
        <v>0</v>
      </c>
      <c r="AS124" s="56">
        <f t="shared" si="828"/>
        <v>0</v>
      </c>
      <c r="AT124" s="62" t="e">
        <f t="shared" si="829"/>
        <v>#DIV/0!</v>
      </c>
      <c r="AU124" s="55">
        <v>0</v>
      </c>
      <c r="AV124" s="56">
        <v>0</v>
      </c>
      <c r="AW124" s="56">
        <f t="shared" si="830"/>
        <v>0</v>
      </c>
      <c r="AX124" s="62" t="e">
        <f t="shared" si="831"/>
        <v>#DIV/0!</v>
      </c>
      <c r="AY124" s="30">
        <v>0</v>
      </c>
      <c r="AZ124" s="56">
        <v>0</v>
      </c>
      <c r="BA124" s="56">
        <f t="shared" si="832"/>
        <v>0</v>
      </c>
      <c r="BB124" s="62" t="e">
        <f t="shared" si="833"/>
        <v>#DIV/0!</v>
      </c>
      <c r="BC124" s="58">
        <v>0</v>
      </c>
      <c r="BD124" s="3" t="e">
        <f>+IF(SUM(D124:AT124)&lt;&gt;0,1,0)</f>
        <v>#DIV/0!</v>
      </c>
      <c r="BE124" s="3" t="e">
        <f>+IF(SUM(D124:AT124)&lt;&gt;0,1,0)</f>
        <v>#DIV/0!</v>
      </c>
    </row>
    <row r="125" spans="1:57" s="2" customFormat="1" ht="15" hidden="1" customHeight="1">
      <c r="A125" s="59"/>
      <c r="B125" s="29"/>
      <c r="C125" s="30"/>
      <c r="D125" s="31"/>
      <c r="E125" s="31"/>
      <c r="F125" s="21"/>
      <c r="G125" s="30"/>
      <c r="H125" s="31"/>
      <c r="I125" s="31"/>
      <c r="J125" s="21"/>
      <c r="K125" s="30"/>
      <c r="L125" s="31"/>
      <c r="M125" s="31"/>
      <c r="N125" s="21"/>
      <c r="O125" s="30"/>
      <c r="P125" s="31"/>
      <c r="Q125" s="31"/>
      <c r="R125" s="21"/>
      <c r="S125" s="30"/>
      <c r="T125" s="31"/>
      <c r="U125" s="31"/>
      <c r="V125" s="21"/>
      <c r="W125" s="30"/>
      <c r="X125" s="31"/>
      <c r="Y125" s="31"/>
      <c r="Z125" s="21"/>
      <c r="AA125" s="30"/>
      <c r="AB125" s="31"/>
      <c r="AC125" s="31"/>
      <c r="AD125" s="21"/>
      <c r="AE125" s="30"/>
      <c r="AF125" s="31"/>
      <c r="AG125" s="31"/>
      <c r="AH125" s="21"/>
      <c r="AI125" s="22"/>
      <c r="AJ125" s="20"/>
      <c r="AK125" s="20"/>
      <c r="AL125" s="21"/>
      <c r="AM125" s="22"/>
      <c r="AN125" s="20"/>
      <c r="AO125" s="20"/>
      <c r="AP125" s="21"/>
      <c r="AQ125" s="30"/>
      <c r="AR125" s="31"/>
      <c r="AS125" s="31"/>
      <c r="AT125" s="32"/>
      <c r="AU125" s="30"/>
      <c r="AV125" s="31"/>
      <c r="AW125" s="31"/>
      <c r="AX125" s="32"/>
      <c r="AY125" s="30"/>
      <c r="AZ125" s="31"/>
      <c r="BA125" s="31"/>
      <c r="BB125" s="32"/>
      <c r="BC125" s="33"/>
      <c r="BD125" s="3">
        <v>0</v>
      </c>
      <c r="BE125" s="3">
        <v>0</v>
      </c>
    </row>
    <row r="126" spans="1:57" s="2" customFormat="1" ht="15" customHeight="1">
      <c r="A126" s="59">
        <v>23000000</v>
      </c>
      <c r="B126" s="25" t="s">
        <v>92</v>
      </c>
      <c r="C126" s="17">
        <f t="shared" ref="C126" si="834">SUM(C128:C131)</f>
        <v>15595030.873685805</v>
      </c>
      <c r="D126" s="18">
        <f t="shared" ref="D126:L126" si="835">SUM(D128:D131)</f>
        <v>11879026.857869999</v>
      </c>
      <c r="E126" s="18">
        <f t="shared" si="698"/>
        <v>3716004.0158158056</v>
      </c>
      <c r="F126" s="26">
        <f t="shared" ref="F126" si="836">+(D126/C126)*100</f>
        <v>76.17187137419532</v>
      </c>
      <c r="G126" s="17">
        <f t="shared" ref="G126" si="837">SUM(G128:G131)</f>
        <v>14264716.376947599</v>
      </c>
      <c r="H126" s="18">
        <f t="shared" si="835"/>
        <v>42333734.964440003</v>
      </c>
      <c r="I126" s="18">
        <f t="shared" ref="I126" si="838">+G126-H126</f>
        <v>-28069018.587492406</v>
      </c>
      <c r="J126" s="26">
        <f t="shared" ref="J126" si="839">+(H126/G126)*100</f>
        <v>296.77235667197112</v>
      </c>
      <c r="K126" s="17">
        <f t="shared" ref="K126" si="840">SUM(K128:K131)</f>
        <v>13753686.968815755</v>
      </c>
      <c r="L126" s="18">
        <f t="shared" si="835"/>
        <v>63796885.345240012</v>
      </c>
      <c r="M126" s="18">
        <f t="shared" ref="M126" si="841">+K126-L126</f>
        <v>-50043198.376424253</v>
      </c>
      <c r="N126" s="26">
        <f t="shared" ref="N126" si="842">+(L126/K126)*100</f>
        <v>463.85296895217306</v>
      </c>
      <c r="O126" s="17">
        <f t="shared" ref="O126" si="843">SUM(O128:O131)</f>
        <v>31478473.990730882</v>
      </c>
      <c r="P126" s="18">
        <f t="shared" ref="P126:T126" si="844">SUM(P128:P131)</f>
        <v>5235279.8230299996</v>
      </c>
      <c r="Q126" s="18">
        <f t="shared" ref="Q126" si="845">+O126-P126</f>
        <v>26243194.167700883</v>
      </c>
      <c r="R126" s="26">
        <f t="shared" ref="R126" si="846">+(P126/O126)*100</f>
        <v>16.631301201486369</v>
      </c>
      <c r="S126" s="17">
        <f t="shared" ref="S126" si="847">SUM(S128:S131)</f>
        <v>39390302.721781723</v>
      </c>
      <c r="T126" s="18">
        <f t="shared" si="844"/>
        <v>69758076.518810004</v>
      </c>
      <c r="U126" s="18">
        <f t="shared" ref="U126" si="848">+S126-T126</f>
        <v>-30367773.797028281</v>
      </c>
      <c r="V126" s="26">
        <f t="shared" ref="V126" si="849">+(T126/S126)*100</f>
        <v>177.09454281557416</v>
      </c>
      <c r="W126" s="17">
        <f t="shared" ref="W126" si="850">SUM(W128:W131)</f>
        <v>32920177.691013597</v>
      </c>
      <c r="X126" s="18">
        <f t="shared" ref="X126:AB126" si="851">SUM(X128:X131)</f>
        <v>13399899.002309998</v>
      </c>
      <c r="Y126" s="18">
        <f t="shared" ref="Y126" si="852">+W126-X126</f>
        <v>19520278.688703597</v>
      </c>
      <c r="Z126" s="26">
        <f t="shared" ref="Z126" si="853">+(X126/W126)*100</f>
        <v>40.704212255718907</v>
      </c>
      <c r="AA126" s="17">
        <f t="shared" ref="AA126" si="854">SUM(AA128:AA131)</f>
        <v>35994840.778284781</v>
      </c>
      <c r="AB126" s="18">
        <f t="shared" si="851"/>
        <v>53254014.626199998</v>
      </c>
      <c r="AC126" s="18">
        <f t="shared" ref="AC126" si="855">+AA126-AB126</f>
        <v>-17259173.847915217</v>
      </c>
      <c r="AD126" s="26">
        <f t="shared" ref="AD126" si="856">+(AB126/AA126)*100</f>
        <v>147.94902123397489</v>
      </c>
      <c r="AE126" s="17">
        <f t="shared" ref="AE126" si="857">SUM(AE128:AE131)</f>
        <v>43673917.876249596</v>
      </c>
      <c r="AF126" s="18">
        <f t="shared" ref="AF126" si="858">SUM(AF128:AF131)</f>
        <v>16275208.975529999</v>
      </c>
      <c r="AG126" s="18">
        <f t="shared" ref="AG126" si="859">+AE126-AF126</f>
        <v>27398708.900719598</v>
      </c>
      <c r="AH126" s="26">
        <f t="shared" ref="AH126" si="860">+(AF126/AE126)*100</f>
        <v>37.265282729261742</v>
      </c>
      <c r="AI126" s="27">
        <f t="shared" ref="AI126" si="861">SUM(AI128:AI131)</f>
        <v>45081582.089930005</v>
      </c>
      <c r="AJ126" s="28">
        <f t="shared" ref="AJ126:AN126" si="862">SUM(AJ128:AJ131)</f>
        <v>29031687.643629998</v>
      </c>
      <c r="AK126" s="28">
        <f t="shared" ref="AK126" si="863">+AI126-AJ126</f>
        <v>16049894.446300007</v>
      </c>
      <c r="AL126" s="26">
        <f t="shared" ref="AL126" si="864">+(AJ126/AI126)*100</f>
        <v>64.398111818074113</v>
      </c>
      <c r="AM126" s="27">
        <f t="shared" ref="AM126" si="865">SUM(AM128:AM131)</f>
        <v>42763749.468965404</v>
      </c>
      <c r="AN126" s="28">
        <f t="shared" si="862"/>
        <v>35735323.088119999</v>
      </c>
      <c r="AO126" s="28">
        <f t="shared" ref="AO126" si="866">+AM126-AN126</f>
        <v>7028426.3808454052</v>
      </c>
      <c r="AP126" s="26">
        <f t="shared" ref="AP126" si="867">+(AN126/AM126)*100</f>
        <v>83.564522596536833</v>
      </c>
      <c r="AQ126" s="17">
        <f t="shared" ref="AQ126" si="868">SUM(AQ128:AQ131)</f>
        <v>369705081.86529696</v>
      </c>
      <c r="AR126" s="18">
        <f t="shared" ref="AR126" si="869">SUM(AR128:AR131)</f>
        <v>312384535.84841001</v>
      </c>
      <c r="AS126" s="18">
        <f t="shared" ref="AS126" si="870">+AQ126-AR126</f>
        <v>57320546.01688695</v>
      </c>
      <c r="AT126" s="28">
        <f t="shared" ref="AT126" si="871">+(AR126/AQ126)*100</f>
        <v>84.495602352100789</v>
      </c>
      <c r="AU126" s="17">
        <f t="shared" ref="AU126" si="872">SUM(AU128:AU131)</f>
        <v>368718785.67810518</v>
      </c>
      <c r="AV126" s="18">
        <f t="shared" ref="AV126:AZ126" si="873">SUM(AV128:AV131)</f>
        <v>216669972.97268999</v>
      </c>
      <c r="AW126" s="18">
        <f t="shared" ref="AW126" si="874">+AU126-AV126</f>
        <v>152048812.70541519</v>
      </c>
      <c r="AX126" s="26">
        <f t="shared" ref="AX126" si="875">+(AV126/AU126)*100</f>
        <v>58.762932996271267</v>
      </c>
      <c r="AY126" s="17">
        <f t="shared" ref="AY126" si="876">SUM(AY128:AY131)</f>
        <v>343311826.82713616</v>
      </c>
      <c r="AZ126" s="18">
        <f t="shared" si="873"/>
        <v>355969308.38543004</v>
      </c>
      <c r="BA126" s="18">
        <f t="shared" ref="BA126" si="877">+AY126-AZ126</f>
        <v>-12657481.558293879</v>
      </c>
      <c r="BB126" s="26">
        <f t="shared" ref="BB126" si="878">+(AZ126/AY126)*100</f>
        <v>103.68687606112303</v>
      </c>
      <c r="BC126" s="23">
        <f t="shared" ref="BC126" si="879">SUM(BC128:BC131)</f>
        <v>294505148.37336934</v>
      </c>
      <c r="BD126" s="3">
        <f>+IF(SUM(D126:AT126)&lt;&gt;0,1,0)</f>
        <v>1</v>
      </c>
      <c r="BE126" s="3">
        <f>+IF(SUM(D126:AT126)&lt;&gt;0,1,0)</f>
        <v>1</v>
      </c>
    </row>
    <row r="127" spans="1:57" s="2" customFormat="1" ht="15" customHeight="1">
      <c r="A127" s="59"/>
      <c r="B127" s="25"/>
      <c r="C127" s="37"/>
      <c r="D127" s="38"/>
      <c r="E127" s="38"/>
      <c r="F127" s="21"/>
      <c r="G127" s="37"/>
      <c r="H127" s="38"/>
      <c r="I127" s="38"/>
      <c r="J127" s="21"/>
      <c r="K127" s="37"/>
      <c r="L127" s="38"/>
      <c r="M127" s="38"/>
      <c r="N127" s="21"/>
      <c r="O127" s="37"/>
      <c r="P127" s="38"/>
      <c r="Q127" s="38"/>
      <c r="R127" s="21"/>
      <c r="S127" s="37"/>
      <c r="T127" s="38"/>
      <c r="U127" s="38"/>
      <c r="V127" s="21"/>
      <c r="W127" s="37"/>
      <c r="X127" s="38"/>
      <c r="Y127" s="38"/>
      <c r="Z127" s="21"/>
      <c r="AA127" s="37"/>
      <c r="AB127" s="38"/>
      <c r="AC127" s="38"/>
      <c r="AD127" s="21"/>
      <c r="AE127" s="37"/>
      <c r="AF127" s="38"/>
      <c r="AG127" s="38"/>
      <c r="AH127" s="21"/>
      <c r="AI127" s="22"/>
      <c r="AJ127" s="20"/>
      <c r="AK127" s="20"/>
      <c r="AL127" s="21"/>
      <c r="AM127" s="22"/>
      <c r="AN127" s="20"/>
      <c r="AO127" s="20"/>
      <c r="AP127" s="21"/>
      <c r="AQ127" s="37"/>
      <c r="AR127" s="38"/>
      <c r="AS127" s="38"/>
      <c r="AT127" s="38"/>
      <c r="AU127" s="37"/>
      <c r="AV127" s="38"/>
      <c r="AW127" s="38"/>
      <c r="AX127" s="39"/>
      <c r="AY127" s="37"/>
      <c r="AZ127" s="38"/>
      <c r="BA127" s="38"/>
      <c r="BB127" s="39"/>
      <c r="BC127" s="40"/>
      <c r="BD127" s="3"/>
      <c r="BE127" s="3"/>
    </row>
    <row r="128" spans="1:57" ht="15" hidden="1" customHeight="1">
      <c r="A128" s="49">
        <v>23130000</v>
      </c>
      <c r="B128" s="50" t="s">
        <v>93</v>
      </c>
      <c r="C128" s="30">
        <v>0</v>
      </c>
      <c r="D128" s="31">
        <v>0</v>
      </c>
      <c r="E128" s="31">
        <f t="shared" si="698"/>
        <v>0</v>
      </c>
      <c r="F128" s="21" t="e">
        <f t="shared" ref="F128:F131" si="880">+(D128/C128)*100</f>
        <v>#DIV/0!</v>
      </c>
      <c r="G128" s="30">
        <v>0</v>
      </c>
      <c r="H128" s="31">
        <v>0</v>
      </c>
      <c r="I128" s="31">
        <f t="shared" ref="I128:I131" si="881">+G128-H128</f>
        <v>0</v>
      </c>
      <c r="J128" s="21" t="e">
        <f t="shared" ref="J128:J131" si="882">+(H128/G128)*100</f>
        <v>#DIV/0!</v>
      </c>
      <c r="K128" s="30">
        <v>0</v>
      </c>
      <c r="L128" s="31">
        <v>0</v>
      </c>
      <c r="M128" s="31">
        <f t="shared" ref="M128:M131" si="883">+K128-L128</f>
        <v>0</v>
      </c>
      <c r="N128" s="21" t="e">
        <f t="shared" ref="N128:N131" si="884">+(L128/K128)*100</f>
        <v>#DIV/0!</v>
      </c>
      <c r="O128" s="30">
        <v>0</v>
      </c>
      <c r="P128" s="31">
        <v>0</v>
      </c>
      <c r="Q128" s="31">
        <f t="shared" ref="Q128:Q131" si="885">+O128-P128</f>
        <v>0</v>
      </c>
      <c r="R128" s="21" t="e">
        <f t="shared" ref="R128:R131" si="886">+(P128/O128)*100</f>
        <v>#DIV/0!</v>
      </c>
      <c r="S128" s="30">
        <v>0</v>
      </c>
      <c r="T128" s="31">
        <v>0</v>
      </c>
      <c r="U128" s="31">
        <f t="shared" ref="U128:U131" si="887">+S128-T128</f>
        <v>0</v>
      </c>
      <c r="V128" s="21" t="e">
        <f t="shared" ref="V128:V131" si="888">+(T128/S128)*100</f>
        <v>#DIV/0!</v>
      </c>
      <c r="W128" s="30">
        <v>0</v>
      </c>
      <c r="X128" s="31">
        <v>0</v>
      </c>
      <c r="Y128" s="31">
        <f t="shared" ref="Y128:Y131" si="889">+W128-X128</f>
        <v>0</v>
      </c>
      <c r="Z128" s="21" t="e">
        <f t="shared" ref="Z128:Z131" si="890">+(X128/W128)*100</f>
        <v>#DIV/0!</v>
      </c>
      <c r="AA128" s="30">
        <v>0</v>
      </c>
      <c r="AB128" s="31">
        <v>0</v>
      </c>
      <c r="AC128" s="31">
        <f t="shared" ref="AC128:AC131" si="891">+AA128-AB128</f>
        <v>0</v>
      </c>
      <c r="AD128" s="21" t="e">
        <f t="shared" ref="AD128:AD131" si="892">+(AB128/AA128)*100</f>
        <v>#DIV/0!</v>
      </c>
      <c r="AE128" s="30">
        <v>0</v>
      </c>
      <c r="AF128" s="31">
        <v>0</v>
      </c>
      <c r="AG128" s="31">
        <f t="shared" ref="AG128:AG131" si="893">+AE128-AF128</f>
        <v>0</v>
      </c>
      <c r="AH128" s="21" t="e">
        <f t="shared" ref="AH128:AH131" si="894">+(AF128/AE128)*100</f>
        <v>#DIV/0!</v>
      </c>
      <c r="AI128" s="22">
        <v>0</v>
      </c>
      <c r="AJ128" s="20">
        <v>0</v>
      </c>
      <c r="AK128" s="20">
        <f t="shared" ref="AK128:AK131" si="895">+AI128-AJ128</f>
        <v>0</v>
      </c>
      <c r="AL128" s="21" t="e">
        <f t="shared" ref="AL128:AL131" si="896">+(AJ128/AI128)*100</f>
        <v>#DIV/0!</v>
      </c>
      <c r="AM128" s="22">
        <v>0</v>
      </c>
      <c r="AN128" s="20">
        <v>0</v>
      </c>
      <c r="AO128" s="20">
        <f t="shared" ref="AO128:AO131" si="897">+AM128-AN128</f>
        <v>0</v>
      </c>
      <c r="AP128" s="21" t="e">
        <f t="shared" ref="AP128:AP131" si="898">+(AN128/AM128)*100</f>
        <v>#DIV/0!</v>
      </c>
      <c r="AQ128" s="30">
        <v>0</v>
      </c>
      <c r="AR128" s="31">
        <v>0</v>
      </c>
      <c r="AS128" s="31">
        <f t="shared" ref="AS128:AS131" si="899">+AQ128-AR128</f>
        <v>0</v>
      </c>
      <c r="AT128" s="21" t="e">
        <f t="shared" ref="AT128:AT131" si="900">+(AR128/AQ128)*100</f>
        <v>#DIV/0!</v>
      </c>
      <c r="AU128" s="30">
        <v>0</v>
      </c>
      <c r="AV128" s="31">
        <v>0</v>
      </c>
      <c r="AW128" s="31">
        <f t="shared" ref="AW128:AW131" si="901">+AU128-AV128</f>
        <v>0</v>
      </c>
      <c r="AX128" s="21" t="e">
        <f t="shared" ref="AX128:AX131" si="902">+(AV128/AU128)*100</f>
        <v>#DIV/0!</v>
      </c>
      <c r="AY128" s="30">
        <v>0</v>
      </c>
      <c r="AZ128" s="31">
        <v>0</v>
      </c>
      <c r="BA128" s="31">
        <f t="shared" ref="BA128:BA131" si="903">+AY128-AZ128</f>
        <v>0</v>
      </c>
      <c r="BB128" s="21" t="e">
        <f t="shared" ref="BB128:BB131" si="904">+(AZ128/AY128)*100</f>
        <v>#DIV/0!</v>
      </c>
      <c r="BC128" s="33">
        <v>0</v>
      </c>
      <c r="BD128" s="3" t="e">
        <f>+IF(SUM(D128:AT128)&lt;&gt;0,1,0)</f>
        <v>#DIV/0!</v>
      </c>
      <c r="BE128" s="3" t="e">
        <f>+IF(SUM(D128:AT128)&lt;&gt;0,1,0)</f>
        <v>#DIV/0!</v>
      </c>
    </row>
    <row r="129" spans="1:57" ht="15" hidden="1" customHeight="1">
      <c r="A129" s="49">
        <v>23140000</v>
      </c>
      <c r="B129" s="50" t="s">
        <v>94</v>
      </c>
      <c r="C129" s="55">
        <v>0</v>
      </c>
      <c r="D129" s="56">
        <v>0</v>
      </c>
      <c r="E129" s="56">
        <f t="shared" si="698"/>
        <v>0</v>
      </c>
      <c r="F129" s="21" t="e">
        <f t="shared" si="880"/>
        <v>#DIV/0!</v>
      </c>
      <c r="G129" s="55">
        <v>0</v>
      </c>
      <c r="H129" s="56">
        <v>0</v>
      </c>
      <c r="I129" s="56">
        <f t="shared" si="881"/>
        <v>0</v>
      </c>
      <c r="J129" s="21" t="e">
        <f t="shared" si="882"/>
        <v>#DIV/0!</v>
      </c>
      <c r="K129" s="55">
        <v>0</v>
      </c>
      <c r="L129" s="56">
        <v>0</v>
      </c>
      <c r="M129" s="56">
        <f t="shared" si="883"/>
        <v>0</v>
      </c>
      <c r="N129" s="21" t="e">
        <f t="shared" si="884"/>
        <v>#DIV/0!</v>
      </c>
      <c r="O129" s="55">
        <v>0</v>
      </c>
      <c r="P129" s="56">
        <v>0</v>
      </c>
      <c r="Q129" s="56">
        <f t="shared" si="885"/>
        <v>0</v>
      </c>
      <c r="R129" s="21" t="e">
        <f t="shared" si="886"/>
        <v>#DIV/0!</v>
      </c>
      <c r="S129" s="55">
        <v>0</v>
      </c>
      <c r="T129" s="56">
        <v>0</v>
      </c>
      <c r="U129" s="56">
        <f t="shared" si="887"/>
        <v>0</v>
      </c>
      <c r="V129" s="21" t="e">
        <f t="shared" si="888"/>
        <v>#DIV/0!</v>
      </c>
      <c r="W129" s="55">
        <v>0</v>
      </c>
      <c r="X129" s="56">
        <v>0</v>
      </c>
      <c r="Y129" s="56">
        <f t="shared" si="889"/>
        <v>0</v>
      </c>
      <c r="Z129" s="21" t="e">
        <f t="shared" si="890"/>
        <v>#DIV/0!</v>
      </c>
      <c r="AA129" s="30">
        <v>0</v>
      </c>
      <c r="AB129" s="56">
        <v>0</v>
      </c>
      <c r="AC129" s="56">
        <f t="shared" si="891"/>
        <v>0</v>
      </c>
      <c r="AD129" s="21" t="e">
        <f t="shared" si="892"/>
        <v>#DIV/0!</v>
      </c>
      <c r="AE129" s="55">
        <v>0</v>
      </c>
      <c r="AF129" s="56">
        <v>0</v>
      </c>
      <c r="AG129" s="56">
        <f t="shared" si="893"/>
        <v>0</v>
      </c>
      <c r="AH129" s="21" t="e">
        <f t="shared" si="894"/>
        <v>#DIV/0!</v>
      </c>
      <c r="AI129" s="22">
        <v>0</v>
      </c>
      <c r="AJ129" s="20">
        <v>0</v>
      </c>
      <c r="AK129" s="20">
        <f t="shared" si="895"/>
        <v>0</v>
      </c>
      <c r="AL129" s="21" t="e">
        <f t="shared" si="896"/>
        <v>#DIV/0!</v>
      </c>
      <c r="AM129" s="22">
        <v>0</v>
      </c>
      <c r="AN129" s="20">
        <v>0</v>
      </c>
      <c r="AO129" s="20">
        <f t="shared" si="897"/>
        <v>0</v>
      </c>
      <c r="AP129" s="21" t="e">
        <f t="shared" si="898"/>
        <v>#DIV/0!</v>
      </c>
      <c r="AQ129" s="30">
        <v>0</v>
      </c>
      <c r="AR129" s="56">
        <v>0</v>
      </c>
      <c r="AS129" s="56">
        <f t="shared" si="899"/>
        <v>0</v>
      </c>
      <c r="AT129" s="62" t="e">
        <f t="shared" si="900"/>
        <v>#DIV/0!</v>
      </c>
      <c r="AU129" s="55">
        <v>0</v>
      </c>
      <c r="AV129" s="56">
        <v>0</v>
      </c>
      <c r="AW129" s="56">
        <f t="shared" si="901"/>
        <v>0</v>
      </c>
      <c r="AX129" s="62" t="e">
        <f t="shared" si="902"/>
        <v>#DIV/0!</v>
      </c>
      <c r="AY129" s="55">
        <v>0</v>
      </c>
      <c r="AZ129" s="56">
        <v>0</v>
      </c>
      <c r="BA129" s="56">
        <f t="shared" si="903"/>
        <v>0</v>
      </c>
      <c r="BB129" s="62" t="e">
        <f t="shared" si="904"/>
        <v>#DIV/0!</v>
      </c>
      <c r="BC129" s="58">
        <v>0</v>
      </c>
      <c r="BD129" s="3" t="e">
        <f>+IF(SUM(D129:AT129)&lt;&gt;0,1,0)</f>
        <v>#DIV/0!</v>
      </c>
      <c r="BE129" s="3" t="e">
        <f>+IF(SUM(D129:AT129)&lt;&gt;0,1,0)</f>
        <v>#DIV/0!</v>
      </c>
    </row>
    <row r="130" spans="1:57" ht="15" customHeight="1">
      <c r="A130" s="49">
        <v>23200000</v>
      </c>
      <c r="B130" s="50" t="s">
        <v>95</v>
      </c>
      <c r="C130" s="30">
        <v>3990607.5285440008</v>
      </c>
      <c r="D130" s="31">
        <v>3484202.3760199999</v>
      </c>
      <c r="E130" s="31">
        <f t="shared" si="698"/>
        <v>506405.15252400097</v>
      </c>
      <c r="F130" s="21">
        <f>+(D130/C130)*100</f>
        <v>87.310073744366278</v>
      </c>
      <c r="G130" s="30">
        <v>4097617.5544040003</v>
      </c>
      <c r="H130" s="31">
        <v>4287603.8618399994</v>
      </c>
      <c r="I130" s="31">
        <f t="shared" si="881"/>
        <v>-189986.30743599916</v>
      </c>
      <c r="J130" s="21">
        <f t="shared" si="882"/>
        <v>104.63650657762844</v>
      </c>
      <c r="K130" s="30">
        <v>4080330.7183799995</v>
      </c>
      <c r="L130" s="31">
        <v>4840824.9229100002</v>
      </c>
      <c r="M130" s="31">
        <f t="shared" si="883"/>
        <v>-760494.20453000069</v>
      </c>
      <c r="N130" s="21">
        <f t="shared" si="884"/>
        <v>118.63805306526569</v>
      </c>
      <c r="O130" s="30">
        <v>5078473.9907308789</v>
      </c>
      <c r="P130" s="31">
        <v>4965837.5548299998</v>
      </c>
      <c r="Q130" s="31">
        <f t="shared" si="885"/>
        <v>112636.43590087909</v>
      </c>
      <c r="R130" s="21">
        <f t="shared" si="886"/>
        <v>97.782081071864084</v>
      </c>
      <c r="S130" s="30">
        <v>5635704.5017817141</v>
      </c>
      <c r="T130" s="31">
        <v>4498315.1101500001</v>
      </c>
      <c r="U130" s="31">
        <f t="shared" si="887"/>
        <v>1137389.3916317141</v>
      </c>
      <c r="V130" s="21">
        <f t="shared" si="888"/>
        <v>79.818150662936077</v>
      </c>
      <c r="W130" s="30">
        <v>4898582.0110290004</v>
      </c>
      <c r="X130" s="31">
        <v>4811281.4101800006</v>
      </c>
      <c r="Y130" s="31">
        <f t="shared" si="889"/>
        <v>87300.600848999806</v>
      </c>
      <c r="Z130" s="21">
        <f t="shared" si="890"/>
        <v>98.217839353256807</v>
      </c>
      <c r="AA130" s="30">
        <v>4736100.8080620002</v>
      </c>
      <c r="AB130" s="31">
        <v>5080981.3178799991</v>
      </c>
      <c r="AC130" s="31">
        <f t="shared" si="891"/>
        <v>-344880.50981799886</v>
      </c>
      <c r="AD130" s="21">
        <f t="shared" si="892"/>
        <v>107.28195035947985</v>
      </c>
      <c r="AE130" s="30">
        <v>5455626.1560779996</v>
      </c>
      <c r="AF130" s="31">
        <v>4605866.03902</v>
      </c>
      <c r="AG130" s="31">
        <f t="shared" si="893"/>
        <v>849760.1170579996</v>
      </c>
      <c r="AH130" s="21">
        <f t="shared" si="894"/>
        <v>84.424150542072979</v>
      </c>
      <c r="AI130" s="22">
        <v>4849095.9113699999</v>
      </c>
      <c r="AJ130" s="20">
        <v>4306062.9134799996</v>
      </c>
      <c r="AK130" s="20">
        <f t="shared" si="895"/>
        <v>543032.99789000023</v>
      </c>
      <c r="AL130" s="21">
        <f t="shared" si="896"/>
        <v>88.801355802909271</v>
      </c>
      <c r="AM130" s="22">
        <v>4322075.3544360008</v>
      </c>
      <c r="AN130" s="20">
        <v>4859233.6632000003</v>
      </c>
      <c r="AO130" s="20">
        <f t="shared" si="897"/>
        <v>-537158.30876399949</v>
      </c>
      <c r="AP130" s="21">
        <f t="shared" si="898"/>
        <v>112.42824950316246</v>
      </c>
      <c r="AQ130" s="30">
        <v>5412270.3790470008</v>
      </c>
      <c r="AR130" s="31">
        <v>4550243.3443200001</v>
      </c>
      <c r="AS130" s="31">
        <f t="shared" si="899"/>
        <v>862027.03472700063</v>
      </c>
      <c r="AT130" s="20">
        <f t="shared" si="900"/>
        <v>84.072727813742603</v>
      </c>
      <c r="AU130" s="30">
        <v>4326257.1259747613</v>
      </c>
      <c r="AV130" s="31">
        <v>6624005.9536999995</v>
      </c>
      <c r="AW130" s="31">
        <f t="shared" si="901"/>
        <v>-2297748.8277252382</v>
      </c>
      <c r="AX130" s="21">
        <f t="shared" si="902"/>
        <v>153.11170281418552</v>
      </c>
      <c r="AY130" s="30">
        <v>4394763.5477861604</v>
      </c>
      <c r="AZ130" s="31">
        <v>7221460.146780001</v>
      </c>
      <c r="BA130" s="31">
        <f t="shared" si="903"/>
        <v>-2826696.5989938406</v>
      </c>
      <c r="BB130" s="21">
        <f t="shared" si="904"/>
        <v>164.31965151840251</v>
      </c>
      <c r="BC130" s="60">
        <v>6757148.4733693693</v>
      </c>
      <c r="BD130" s="3">
        <f>+IF(SUM(D130:AT130)&lt;&gt;0,1,0)</f>
        <v>1</v>
      </c>
      <c r="BE130" s="3">
        <f>+IF(SUM(D130:AT130)&lt;&gt;0,1,0)</f>
        <v>1</v>
      </c>
    </row>
    <row r="131" spans="1:57" ht="15" customHeight="1">
      <c r="A131" s="49">
        <v>23400000</v>
      </c>
      <c r="B131" s="50" t="s">
        <v>96</v>
      </c>
      <c r="C131" s="30">
        <v>11604423.345141804</v>
      </c>
      <c r="D131" s="31">
        <v>8394824.4818500001</v>
      </c>
      <c r="E131" s="31">
        <f t="shared" si="698"/>
        <v>3209598.8632918037</v>
      </c>
      <c r="F131" s="21">
        <f t="shared" si="880"/>
        <v>72.341591065483641</v>
      </c>
      <c r="G131" s="30">
        <v>10167098.822543599</v>
      </c>
      <c r="H131" s="31">
        <v>38046131.102600001</v>
      </c>
      <c r="I131" s="31">
        <f t="shared" si="881"/>
        <v>-27879032.280056402</v>
      </c>
      <c r="J131" s="21">
        <f t="shared" si="882"/>
        <v>374.2083338291153</v>
      </c>
      <c r="K131" s="30">
        <v>9673356.2504357547</v>
      </c>
      <c r="L131" s="31">
        <v>58956060.422330014</v>
      </c>
      <c r="M131" s="31">
        <f t="shared" si="883"/>
        <v>-49282704.17189426</v>
      </c>
      <c r="N131" s="21">
        <f t="shared" si="884"/>
        <v>609.46851223094598</v>
      </c>
      <c r="O131" s="30">
        <v>26400000.000000004</v>
      </c>
      <c r="P131" s="31">
        <v>269442.26819999999</v>
      </c>
      <c r="Q131" s="31">
        <f t="shared" si="885"/>
        <v>26130557.731800005</v>
      </c>
      <c r="R131" s="21">
        <f t="shared" si="886"/>
        <v>1.0206146522727271</v>
      </c>
      <c r="S131" s="30">
        <v>33754598.220000006</v>
      </c>
      <c r="T131" s="31">
        <v>65259761.40866001</v>
      </c>
      <c r="U131" s="31">
        <f t="shared" si="887"/>
        <v>-31505163.188660003</v>
      </c>
      <c r="V131" s="21">
        <f t="shared" si="888"/>
        <v>193.33591525314858</v>
      </c>
      <c r="W131" s="30">
        <v>28021595.679984596</v>
      </c>
      <c r="X131" s="31">
        <v>8588617.5921299979</v>
      </c>
      <c r="Y131" s="31">
        <f t="shared" si="889"/>
        <v>19432978.087854598</v>
      </c>
      <c r="Z131" s="21">
        <f t="shared" si="890"/>
        <v>30.649994704850869</v>
      </c>
      <c r="AA131" s="30">
        <v>31258739.970222779</v>
      </c>
      <c r="AB131" s="31">
        <v>48173033.308320001</v>
      </c>
      <c r="AC131" s="31">
        <f t="shared" si="891"/>
        <v>-16914293.338097222</v>
      </c>
      <c r="AD131" s="21">
        <f t="shared" si="892"/>
        <v>154.11060507944291</v>
      </c>
      <c r="AE131" s="30">
        <v>38218291.720171601</v>
      </c>
      <c r="AF131" s="31">
        <v>11669342.936509999</v>
      </c>
      <c r="AG131" s="31">
        <f t="shared" si="893"/>
        <v>26548948.783661604</v>
      </c>
      <c r="AH131" s="21">
        <f t="shared" si="894"/>
        <v>30.533397520619488</v>
      </c>
      <c r="AI131" s="22">
        <v>40232486.178560004</v>
      </c>
      <c r="AJ131" s="20">
        <v>24725624.730149999</v>
      </c>
      <c r="AK131" s="20">
        <f t="shared" si="895"/>
        <v>15506861.448410004</v>
      </c>
      <c r="AL131" s="21">
        <f t="shared" si="896"/>
        <v>61.456865032930395</v>
      </c>
      <c r="AM131" s="22">
        <v>38441674.114529401</v>
      </c>
      <c r="AN131" s="20">
        <v>30876089.424919996</v>
      </c>
      <c r="AO131" s="20">
        <f t="shared" si="897"/>
        <v>7565584.6896094047</v>
      </c>
      <c r="AP131" s="21">
        <f t="shared" si="898"/>
        <v>80.319315264290424</v>
      </c>
      <c r="AQ131" s="30">
        <v>364292811.48624998</v>
      </c>
      <c r="AR131" s="31">
        <v>307834292.50409001</v>
      </c>
      <c r="AS131" s="31">
        <f t="shared" si="899"/>
        <v>56458518.982159972</v>
      </c>
      <c r="AT131" s="20">
        <f t="shared" si="900"/>
        <v>84.501884966705973</v>
      </c>
      <c r="AU131" s="30">
        <v>364392528.5521304</v>
      </c>
      <c r="AV131" s="31">
        <v>210045967.01898998</v>
      </c>
      <c r="AW131" s="31">
        <f t="shared" si="901"/>
        <v>154346561.53314042</v>
      </c>
      <c r="AX131" s="21">
        <f t="shared" si="902"/>
        <v>57.642775457988172</v>
      </c>
      <c r="AY131" s="30">
        <v>338917063.27934998</v>
      </c>
      <c r="AZ131" s="31">
        <v>348747848.23865002</v>
      </c>
      <c r="BA131" s="31">
        <f t="shared" si="903"/>
        <v>-9830784.9593000412</v>
      </c>
      <c r="BB131" s="21">
        <f t="shared" si="904"/>
        <v>102.90064621243253</v>
      </c>
      <c r="BC131" s="60">
        <v>287747999.89999998</v>
      </c>
      <c r="BD131" s="3">
        <f>+IF(SUM(D131:AT131)&lt;&gt;0,1,0)</f>
        <v>1</v>
      </c>
      <c r="BE131" s="3">
        <f>+IF(SUM(D131:AT131)&lt;&gt;0,1,0)</f>
        <v>1</v>
      </c>
    </row>
    <row r="132" spans="1:57" ht="15" hidden="1" customHeight="1">
      <c r="A132" s="49"/>
      <c r="B132" s="50"/>
      <c r="C132" s="80"/>
      <c r="D132" s="81"/>
      <c r="E132" s="81"/>
      <c r="F132" s="82"/>
      <c r="G132" s="80"/>
      <c r="H132" s="81"/>
      <c r="I132" s="81"/>
      <c r="J132" s="82"/>
      <c r="K132" s="80"/>
      <c r="L132" s="81"/>
      <c r="M132" s="81"/>
      <c r="N132" s="82"/>
      <c r="O132" s="80"/>
      <c r="P132" s="81"/>
      <c r="Q132" s="81"/>
      <c r="R132" s="82"/>
      <c r="S132" s="80"/>
      <c r="T132" s="81"/>
      <c r="U132" s="81"/>
      <c r="V132" s="82"/>
      <c r="W132" s="80"/>
      <c r="X132" s="81"/>
      <c r="Y132" s="81"/>
      <c r="Z132" s="82"/>
      <c r="AA132" s="80"/>
      <c r="AB132" s="81"/>
      <c r="AC132" s="81"/>
      <c r="AD132" s="82"/>
      <c r="AE132" s="80"/>
      <c r="AF132" s="81"/>
      <c r="AG132" s="81"/>
      <c r="AH132" s="82"/>
      <c r="AI132" s="83"/>
      <c r="AJ132" s="84"/>
      <c r="AK132" s="84"/>
      <c r="AL132" s="82"/>
      <c r="AM132" s="83"/>
      <c r="AN132" s="84"/>
      <c r="AO132" s="84"/>
      <c r="AP132" s="82"/>
      <c r="AQ132" s="80"/>
      <c r="AR132" s="81"/>
      <c r="AS132" s="81"/>
      <c r="AT132" s="85"/>
      <c r="AU132" s="80"/>
      <c r="AV132" s="81"/>
      <c r="AW132" s="81"/>
      <c r="AX132" s="85"/>
      <c r="AY132" s="80"/>
      <c r="AZ132" s="81"/>
      <c r="BA132" s="81"/>
      <c r="BB132" s="85"/>
      <c r="BC132" s="101"/>
      <c r="BD132" s="3">
        <v>0</v>
      </c>
      <c r="BE132" s="3">
        <v>0</v>
      </c>
    </row>
    <row r="133" spans="1:57" s="2" customFormat="1" ht="15" hidden="1" customHeight="1">
      <c r="A133" s="59">
        <v>24000000</v>
      </c>
      <c r="B133" s="25" t="s">
        <v>97</v>
      </c>
      <c r="C133" s="74">
        <f t="shared" ref="C133:L133" si="905">C135+C139</f>
        <v>0</v>
      </c>
      <c r="D133" s="75">
        <f t="shared" si="905"/>
        <v>0</v>
      </c>
      <c r="E133" s="75">
        <f t="shared" si="698"/>
        <v>0</v>
      </c>
      <c r="F133" s="76" t="e">
        <f t="shared" ref="F133" si="906">+(D133/C133)*100</f>
        <v>#DIV/0!</v>
      </c>
      <c r="G133" s="74">
        <f t="shared" ref="G133" si="907">G135+G139</f>
        <v>0</v>
      </c>
      <c r="H133" s="75">
        <f t="shared" si="905"/>
        <v>0</v>
      </c>
      <c r="I133" s="75">
        <f t="shared" ref="I133" si="908">+G133-H133</f>
        <v>0</v>
      </c>
      <c r="J133" s="76" t="e">
        <f t="shared" ref="J133" si="909">+(H133/G133)*100</f>
        <v>#DIV/0!</v>
      </c>
      <c r="K133" s="74">
        <f t="shared" ref="K133" si="910">K135+K139</f>
        <v>0</v>
      </c>
      <c r="L133" s="75">
        <f t="shared" si="905"/>
        <v>0</v>
      </c>
      <c r="M133" s="75">
        <f t="shared" ref="M133" si="911">+K133-L133</f>
        <v>0</v>
      </c>
      <c r="N133" s="76" t="e">
        <f t="shared" ref="N133" si="912">+(L133/K133)*100</f>
        <v>#DIV/0!</v>
      </c>
      <c r="O133" s="74">
        <f t="shared" ref="O133:T133" si="913">O135+O139</f>
        <v>0</v>
      </c>
      <c r="P133" s="75">
        <f t="shared" si="913"/>
        <v>0</v>
      </c>
      <c r="Q133" s="75">
        <f t="shared" ref="Q133" si="914">+O133-P133</f>
        <v>0</v>
      </c>
      <c r="R133" s="76" t="e">
        <f t="shared" ref="R133" si="915">+(P133/O133)*100</f>
        <v>#DIV/0!</v>
      </c>
      <c r="S133" s="74">
        <f t="shared" ref="S133" si="916">S135+S139</f>
        <v>0</v>
      </c>
      <c r="T133" s="75">
        <f t="shared" si="913"/>
        <v>0</v>
      </c>
      <c r="U133" s="75">
        <f t="shared" ref="U133" si="917">+S133-T133</f>
        <v>0</v>
      </c>
      <c r="V133" s="76" t="e">
        <f t="shared" ref="V133" si="918">+(T133/S133)*100</f>
        <v>#DIV/0!</v>
      </c>
      <c r="W133" s="74">
        <f t="shared" ref="W133:AB133" si="919">W135+W139</f>
        <v>0</v>
      </c>
      <c r="X133" s="75">
        <f t="shared" si="919"/>
        <v>0</v>
      </c>
      <c r="Y133" s="75">
        <f t="shared" ref="Y133" si="920">+W133-X133</f>
        <v>0</v>
      </c>
      <c r="Z133" s="76" t="e">
        <f t="shared" ref="Z133" si="921">+(X133/W133)*100</f>
        <v>#DIV/0!</v>
      </c>
      <c r="AA133" s="74">
        <f t="shared" ref="AA133" si="922">AA135+AA139</f>
        <v>0</v>
      </c>
      <c r="AB133" s="75">
        <f t="shared" si="919"/>
        <v>0</v>
      </c>
      <c r="AC133" s="75">
        <f t="shared" ref="AC133" si="923">+AA133-AB133</f>
        <v>0</v>
      </c>
      <c r="AD133" s="76" t="e">
        <f t="shared" ref="AD133" si="924">+(AB133/AA133)*100</f>
        <v>#DIV/0!</v>
      </c>
      <c r="AE133" s="74">
        <f t="shared" ref="AE133:AF133" si="925">AE135+AE139</f>
        <v>0</v>
      </c>
      <c r="AF133" s="75">
        <f t="shared" si="925"/>
        <v>0</v>
      </c>
      <c r="AG133" s="75">
        <f t="shared" ref="AG133" si="926">+AE133-AF133</f>
        <v>0</v>
      </c>
      <c r="AH133" s="76" t="e">
        <f t="shared" ref="AH133" si="927">+(AF133/AE133)*100</f>
        <v>#DIV/0!</v>
      </c>
      <c r="AI133" s="77">
        <f t="shared" ref="AI133:AN133" si="928">AI135+AI139</f>
        <v>0</v>
      </c>
      <c r="AJ133" s="78">
        <f t="shared" si="928"/>
        <v>0</v>
      </c>
      <c r="AK133" s="78">
        <f t="shared" ref="AK133" si="929">+AI133-AJ133</f>
        <v>0</v>
      </c>
      <c r="AL133" s="76" t="e">
        <f t="shared" ref="AL133" si="930">+(AJ133/AI133)*100</f>
        <v>#DIV/0!</v>
      </c>
      <c r="AM133" s="77">
        <f t="shared" ref="AM133" si="931">AM135+AM139</f>
        <v>0</v>
      </c>
      <c r="AN133" s="78">
        <f t="shared" si="928"/>
        <v>0</v>
      </c>
      <c r="AO133" s="78">
        <f t="shared" ref="AO133" si="932">+AM133-AN133</f>
        <v>0</v>
      </c>
      <c r="AP133" s="76" t="e">
        <f t="shared" ref="AP133" si="933">+(AN133/AM133)*100</f>
        <v>#DIV/0!</v>
      </c>
      <c r="AQ133" s="74">
        <f t="shared" ref="AQ133:AR133" si="934">AQ135+AQ139</f>
        <v>0</v>
      </c>
      <c r="AR133" s="75">
        <f t="shared" si="934"/>
        <v>0</v>
      </c>
      <c r="AS133" s="75">
        <f t="shared" ref="AS133" si="935">+AQ133-AR133</f>
        <v>0</v>
      </c>
      <c r="AT133" s="76" t="e">
        <f t="shared" ref="AT133" si="936">+(AR133/AQ133)*100</f>
        <v>#DIV/0!</v>
      </c>
      <c r="AU133" s="74">
        <f t="shared" ref="AU133:AZ133" si="937">AU135+AU139</f>
        <v>0</v>
      </c>
      <c r="AV133" s="75">
        <f t="shared" si="937"/>
        <v>0</v>
      </c>
      <c r="AW133" s="75">
        <f t="shared" ref="AW133" si="938">+AU133-AV133</f>
        <v>0</v>
      </c>
      <c r="AX133" s="76" t="e">
        <f t="shared" ref="AX133" si="939">+(AV133/AU133)*100</f>
        <v>#DIV/0!</v>
      </c>
      <c r="AY133" s="74">
        <f t="shared" ref="AY133" si="940">AY135+AY139</f>
        <v>0</v>
      </c>
      <c r="AZ133" s="75">
        <f t="shared" si="937"/>
        <v>0</v>
      </c>
      <c r="BA133" s="75">
        <f t="shared" ref="BA133" si="941">+AY133-AZ133</f>
        <v>0</v>
      </c>
      <c r="BB133" s="76" t="e">
        <f t="shared" ref="BB133" si="942">+(AZ133/AY133)*100</f>
        <v>#DIV/0!</v>
      </c>
      <c r="BC133" s="100">
        <f t="shared" ref="BC133" si="943">BC135+BC139</f>
        <v>0</v>
      </c>
      <c r="BD133" s="3" t="e">
        <f>+IF(SUM(D133:AT133)&lt;&gt;0,1,0)</f>
        <v>#DIV/0!</v>
      </c>
      <c r="BE133" s="3" t="e">
        <f>+IF(SUM(D133:AT133)&lt;&gt;0,1,0)</f>
        <v>#DIV/0!</v>
      </c>
    </row>
    <row r="134" spans="1:57" ht="15" hidden="1" customHeight="1">
      <c r="A134" s="49"/>
      <c r="B134" s="50"/>
      <c r="C134" s="80"/>
      <c r="D134" s="81"/>
      <c r="E134" s="81"/>
      <c r="F134" s="82"/>
      <c r="G134" s="80"/>
      <c r="H134" s="81"/>
      <c r="I134" s="81"/>
      <c r="J134" s="82"/>
      <c r="K134" s="80"/>
      <c r="L134" s="81"/>
      <c r="M134" s="81"/>
      <c r="N134" s="82"/>
      <c r="O134" s="80"/>
      <c r="P134" s="81"/>
      <c r="Q134" s="81"/>
      <c r="R134" s="82"/>
      <c r="S134" s="80"/>
      <c r="T134" s="81"/>
      <c r="U134" s="81"/>
      <c r="V134" s="82"/>
      <c r="W134" s="80"/>
      <c r="X134" s="81"/>
      <c r="Y134" s="81"/>
      <c r="Z134" s="82"/>
      <c r="AA134" s="80"/>
      <c r="AB134" s="81"/>
      <c r="AC134" s="81"/>
      <c r="AD134" s="82"/>
      <c r="AE134" s="80"/>
      <c r="AF134" s="81"/>
      <c r="AG134" s="81"/>
      <c r="AH134" s="82"/>
      <c r="AI134" s="83"/>
      <c r="AJ134" s="84"/>
      <c r="AK134" s="84"/>
      <c r="AL134" s="82"/>
      <c r="AM134" s="83"/>
      <c r="AN134" s="84"/>
      <c r="AO134" s="84"/>
      <c r="AP134" s="82"/>
      <c r="AQ134" s="80"/>
      <c r="AR134" s="81"/>
      <c r="AS134" s="81"/>
      <c r="AT134" s="85"/>
      <c r="AU134" s="80"/>
      <c r="AV134" s="81"/>
      <c r="AW134" s="81"/>
      <c r="AX134" s="85"/>
      <c r="AY134" s="80"/>
      <c r="AZ134" s="81"/>
      <c r="BA134" s="81"/>
      <c r="BB134" s="85"/>
      <c r="BC134" s="101"/>
      <c r="BD134" s="3">
        <v>0</v>
      </c>
      <c r="BE134" s="3">
        <v>0</v>
      </c>
    </row>
    <row r="135" spans="1:57" ht="15" hidden="1" customHeight="1">
      <c r="A135" s="59">
        <v>24100000</v>
      </c>
      <c r="B135" s="25" t="s">
        <v>98</v>
      </c>
      <c r="C135" s="74">
        <f t="shared" ref="C135" si="944">SUM(C137)</f>
        <v>0</v>
      </c>
      <c r="D135" s="75">
        <f t="shared" ref="D135:L135" si="945">SUM(D137)</f>
        <v>0</v>
      </c>
      <c r="E135" s="75">
        <f t="shared" si="698"/>
        <v>0</v>
      </c>
      <c r="F135" s="76" t="e">
        <f t="shared" ref="F135" si="946">+(D135/C135)*100</f>
        <v>#DIV/0!</v>
      </c>
      <c r="G135" s="74">
        <f t="shared" ref="G135" si="947">SUM(G137)</f>
        <v>0</v>
      </c>
      <c r="H135" s="75">
        <f t="shared" si="945"/>
        <v>0</v>
      </c>
      <c r="I135" s="75">
        <f t="shared" ref="I135" si="948">+G135-H135</f>
        <v>0</v>
      </c>
      <c r="J135" s="76" t="e">
        <f t="shared" ref="J135" si="949">+(H135/G135)*100</f>
        <v>#DIV/0!</v>
      </c>
      <c r="K135" s="74">
        <f t="shared" ref="K135" si="950">SUM(K137)</f>
        <v>0</v>
      </c>
      <c r="L135" s="75">
        <f t="shared" si="945"/>
        <v>0</v>
      </c>
      <c r="M135" s="75">
        <f t="shared" ref="M135" si="951">+K135-L135</f>
        <v>0</v>
      </c>
      <c r="N135" s="76" t="e">
        <f t="shared" ref="N135" si="952">+(L135/K135)*100</f>
        <v>#DIV/0!</v>
      </c>
      <c r="O135" s="74">
        <f t="shared" ref="O135:T135" si="953">SUM(O137)</f>
        <v>0</v>
      </c>
      <c r="P135" s="75">
        <f t="shared" si="953"/>
        <v>0</v>
      </c>
      <c r="Q135" s="75">
        <f t="shared" ref="Q135" si="954">+O135-P135</f>
        <v>0</v>
      </c>
      <c r="R135" s="76" t="e">
        <f t="shared" ref="R135" si="955">+(P135/O135)*100</f>
        <v>#DIV/0!</v>
      </c>
      <c r="S135" s="74">
        <f t="shared" ref="S135" si="956">SUM(S137)</f>
        <v>0</v>
      </c>
      <c r="T135" s="75">
        <f t="shared" si="953"/>
        <v>0</v>
      </c>
      <c r="U135" s="75">
        <f t="shared" ref="U135" si="957">+S135-T135</f>
        <v>0</v>
      </c>
      <c r="V135" s="76" t="e">
        <f t="shared" ref="V135" si="958">+(T135/S135)*100</f>
        <v>#DIV/0!</v>
      </c>
      <c r="W135" s="74">
        <f t="shared" ref="W135:AB135" si="959">SUM(W137)</f>
        <v>0</v>
      </c>
      <c r="X135" s="75">
        <f t="shared" si="959"/>
        <v>0</v>
      </c>
      <c r="Y135" s="75">
        <f t="shared" ref="Y135" si="960">+W135-X135</f>
        <v>0</v>
      </c>
      <c r="Z135" s="76" t="e">
        <f t="shared" ref="Z135" si="961">+(X135/W135)*100</f>
        <v>#DIV/0!</v>
      </c>
      <c r="AA135" s="74">
        <f t="shared" ref="AA135" si="962">SUM(AA137)</f>
        <v>0</v>
      </c>
      <c r="AB135" s="75">
        <f t="shared" si="959"/>
        <v>0</v>
      </c>
      <c r="AC135" s="75">
        <f t="shared" ref="AC135" si="963">+AA135-AB135</f>
        <v>0</v>
      </c>
      <c r="AD135" s="76" t="e">
        <f t="shared" ref="AD135" si="964">+(AB135/AA135)*100</f>
        <v>#DIV/0!</v>
      </c>
      <c r="AE135" s="74">
        <f t="shared" ref="AE135:AF135" si="965">SUM(AE137)</f>
        <v>0</v>
      </c>
      <c r="AF135" s="75">
        <f t="shared" si="965"/>
        <v>0</v>
      </c>
      <c r="AG135" s="75">
        <f t="shared" ref="AG135" si="966">+AE135-AF135</f>
        <v>0</v>
      </c>
      <c r="AH135" s="76" t="e">
        <f t="shared" ref="AH135" si="967">+(AF135/AE135)*100</f>
        <v>#DIV/0!</v>
      </c>
      <c r="AI135" s="77">
        <f t="shared" ref="AI135:AN135" si="968">SUM(AI137)</f>
        <v>0</v>
      </c>
      <c r="AJ135" s="78">
        <f t="shared" si="968"/>
        <v>0</v>
      </c>
      <c r="AK135" s="78">
        <f t="shared" ref="AK135" si="969">+AI135-AJ135</f>
        <v>0</v>
      </c>
      <c r="AL135" s="76" t="e">
        <f t="shared" ref="AL135" si="970">+(AJ135/AI135)*100</f>
        <v>#DIV/0!</v>
      </c>
      <c r="AM135" s="77">
        <f t="shared" ref="AM135" si="971">SUM(AM137)</f>
        <v>0</v>
      </c>
      <c r="AN135" s="78">
        <f t="shared" si="968"/>
        <v>0</v>
      </c>
      <c r="AO135" s="78">
        <f t="shared" ref="AO135" si="972">+AM135-AN135</f>
        <v>0</v>
      </c>
      <c r="AP135" s="76" t="e">
        <f t="shared" ref="AP135" si="973">+(AN135/AM135)*100</f>
        <v>#DIV/0!</v>
      </c>
      <c r="AQ135" s="74">
        <f t="shared" ref="AQ135:AR135" si="974">SUM(AQ137)</f>
        <v>0</v>
      </c>
      <c r="AR135" s="75">
        <f t="shared" si="974"/>
        <v>0</v>
      </c>
      <c r="AS135" s="75">
        <f t="shared" ref="AS135" si="975">+AQ135-AR135</f>
        <v>0</v>
      </c>
      <c r="AT135" s="76" t="e">
        <f t="shared" ref="AT135" si="976">+(AR135/AQ135)*100</f>
        <v>#DIV/0!</v>
      </c>
      <c r="AU135" s="74">
        <f t="shared" ref="AU135:AZ135" si="977">SUM(AU137)</f>
        <v>0</v>
      </c>
      <c r="AV135" s="75">
        <f t="shared" si="977"/>
        <v>0</v>
      </c>
      <c r="AW135" s="75">
        <f t="shared" ref="AW135" si="978">+AU135-AV135</f>
        <v>0</v>
      </c>
      <c r="AX135" s="76" t="e">
        <f t="shared" ref="AX135" si="979">+(AV135/AU135)*100</f>
        <v>#DIV/0!</v>
      </c>
      <c r="AY135" s="74">
        <f t="shared" ref="AY135" si="980">SUM(AY137)</f>
        <v>0</v>
      </c>
      <c r="AZ135" s="75">
        <f t="shared" si="977"/>
        <v>0</v>
      </c>
      <c r="BA135" s="75">
        <f t="shared" ref="BA135" si="981">+AY135-AZ135</f>
        <v>0</v>
      </c>
      <c r="BB135" s="76" t="e">
        <f t="shared" ref="BB135" si="982">+(AZ135/AY135)*100</f>
        <v>#DIV/0!</v>
      </c>
      <c r="BC135" s="100">
        <f t="shared" ref="BC135" si="983">SUM(BC137)</f>
        <v>0</v>
      </c>
      <c r="BD135" s="3" t="e">
        <f>+IF(SUM(D135:AT135)&lt;&gt;0,1,0)</f>
        <v>#DIV/0!</v>
      </c>
      <c r="BE135" s="3" t="e">
        <f>+IF(SUM(D135:AT135)&lt;&gt;0,1,0)</f>
        <v>#DIV/0!</v>
      </c>
    </row>
    <row r="136" spans="1:57" ht="15" hidden="1" customHeight="1">
      <c r="A136" s="49"/>
      <c r="B136" s="50"/>
      <c r="C136" s="80"/>
      <c r="D136" s="81"/>
      <c r="E136" s="81"/>
      <c r="F136" s="82"/>
      <c r="G136" s="80"/>
      <c r="H136" s="81"/>
      <c r="I136" s="81"/>
      <c r="J136" s="82"/>
      <c r="K136" s="80"/>
      <c r="L136" s="81"/>
      <c r="M136" s="81"/>
      <c r="N136" s="82"/>
      <c r="O136" s="80"/>
      <c r="P136" s="81"/>
      <c r="Q136" s="81"/>
      <c r="R136" s="82"/>
      <c r="S136" s="80"/>
      <c r="T136" s="81"/>
      <c r="U136" s="81"/>
      <c r="V136" s="82"/>
      <c r="W136" s="80"/>
      <c r="X136" s="81"/>
      <c r="Y136" s="81"/>
      <c r="Z136" s="82"/>
      <c r="AA136" s="80"/>
      <c r="AB136" s="81"/>
      <c r="AC136" s="81"/>
      <c r="AD136" s="82"/>
      <c r="AE136" s="80"/>
      <c r="AF136" s="81"/>
      <c r="AG136" s="81"/>
      <c r="AH136" s="82"/>
      <c r="AI136" s="83"/>
      <c r="AJ136" s="84"/>
      <c r="AK136" s="84"/>
      <c r="AL136" s="82"/>
      <c r="AM136" s="83"/>
      <c r="AN136" s="84"/>
      <c r="AO136" s="84"/>
      <c r="AP136" s="82"/>
      <c r="AQ136" s="80"/>
      <c r="AR136" s="81"/>
      <c r="AS136" s="81"/>
      <c r="AT136" s="85"/>
      <c r="AU136" s="80"/>
      <c r="AV136" s="81"/>
      <c r="AW136" s="81"/>
      <c r="AX136" s="85"/>
      <c r="AY136" s="80"/>
      <c r="AZ136" s="81"/>
      <c r="BA136" s="81"/>
      <c r="BB136" s="85"/>
      <c r="BC136" s="101"/>
      <c r="BD136" s="3">
        <v>0</v>
      </c>
      <c r="BE136" s="3">
        <v>0</v>
      </c>
    </row>
    <row r="137" spans="1:57" ht="15" hidden="1" customHeight="1">
      <c r="A137" s="49">
        <v>24110000</v>
      </c>
      <c r="B137" s="50" t="s">
        <v>99</v>
      </c>
      <c r="C137" s="30">
        <v>0</v>
      </c>
      <c r="D137" s="31">
        <v>0</v>
      </c>
      <c r="E137" s="31">
        <f t="shared" si="698"/>
        <v>0</v>
      </c>
      <c r="F137" s="21" t="e">
        <f t="shared" ref="F137" si="984">+(D137/C137)*100</f>
        <v>#DIV/0!</v>
      </c>
      <c r="G137" s="30">
        <v>0</v>
      </c>
      <c r="H137" s="31">
        <v>0</v>
      </c>
      <c r="I137" s="31">
        <f t="shared" ref="I137" si="985">+G137-H137</f>
        <v>0</v>
      </c>
      <c r="J137" s="21" t="e">
        <f t="shared" ref="J137" si="986">+(H137/G137)*100</f>
        <v>#DIV/0!</v>
      </c>
      <c r="K137" s="30">
        <v>0</v>
      </c>
      <c r="L137" s="31">
        <v>0</v>
      </c>
      <c r="M137" s="31">
        <f t="shared" ref="M137" si="987">+K137-L137</f>
        <v>0</v>
      </c>
      <c r="N137" s="21" t="e">
        <f t="shared" ref="N137" si="988">+(L137/K137)*100</f>
        <v>#DIV/0!</v>
      </c>
      <c r="O137" s="30">
        <v>0</v>
      </c>
      <c r="P137" s="31">
        <v>0</v>
      </c>
      <c r="Q137" s="31">
        <f t="shared" ref="Q137" si="989">+O137-P137</f>
        <v>0</v>
      </c>
      <c r="R137" s="21" t="e">
        <f t="shared" ref="R137" si="990">+(P137/O137)*100</f>
        <v>#DIV/0!</v>
      </c>
      <c r="S137" s="30">
        <v>0</v>
      </c>
      <c r="T137" s="31">
        <v>0</v>
      </c>
      <c r="U137" s="31">
        <f t="shared" ref="U137" si="991">+S137-T137</f>
        <v>0</v>
      </c>
      <c r="V137" s="21" t="e">
        <f t="shared" ref="V137" si="992">+(T137/S137)*100</f>
        <v>#DIV/0!</v>
      </c>
      <c r="W137" s="30">
        <v>0</v>
      </c>
      <c r="X137" s="31">
        <v>0</v>
      </c>
      <c r="Y137" s="31">
        <f t="shared" ref="Y137" si="993">+W137-X137</f>
        <v>0</v>
      </c>
      <c r="Z137" s="21" t="e">
        <f t="shared" ref="Z137" si="994">+(X137/W137)*100</f>
        <v>#DIV/0!</v>
      </c>
      <c r="AA137" s="30">
        <v>0</v>
      </c>
      <c r="AB137" s="31">
        <v>0</v>
      </c>
      <c r="AC137" s="31">
        <f t="shared" ref="AC137" si="995">+AA137-AB137</f>
        <v>0</v>
      </c>
      <c r="AD137" s="21" t="e">
        <f t="shared" ref="AD137" si="996">+(AB137/AA137)*100</f>
        <v>#DIV/0!</v>
      </c>
      <c r="AE137" s="30">
        <v>0</v>
      </c>
      <c r="AF137" s="31">
        <v>0</v>
      </c>
      <c r="AG137" s="31">
        <f t="shared" ref="AG137" si="997">+AE137-AF137</f>
        <v>0</v>
      </c>
      <c r="AH137" s="21" t="e">
        <f t="shared" ref="AH137" si="998">+(AF137/AE137)*100</f>
        <v>#DIV/0!</v>
      </c>
      <c r="AI137" s="22">
        <v>0</v>
      </c>
      <c r="AJ137" s="20">
        <v>0</v>
      </c>
      <c r="AK137" s="20">
        <f t="shared" ref="AK137" si="999">+AI137-AJ137</f>
        <v>0</v>
      </c>
      <c r="AL137" s="21" t="e">
        <f t="shared" ref="AL137" si="1000">+(AJ137/AI137)*100</f>
        <v>#DIV/0!</v>
      </c>
      <c r="AM137" s="22">
        <v>0</v>
      </c>
      <c r="AN137" s="20">
        <v>0</v>
      </c>
      <c r="AO137" s="20">
        <f t="shared" ref="AO137" si="1001">+AM137-AN137</f>
        <v>0</v>
      </c>
      <c r="AP137" s="21" t="e">
        <f t="shared" ref="AP137" si="1002">+(AN137/AM137)*100</f>
        <v>#DIV/0!</v>
      </c>
      <c r="AQ137" s="30">
        <v>0</v>
      </c>
      <c r="AR137" s="31">
        <v>0</v>
      </c>
      <c r="AS137" s="31">
        <f t="shared" ref="AS137" si="1003">+AQ137-AR137</f>
        <v>0</v>
      </c>
      <c r="AT137" s="21" t="e">
        <f t="shared" ref="AT137" si="1004">+(AR137/AQ137)*100</f>
        <v>#DIV/0!</v>
      </c>
      <c r="AU137" s="30">
        <v>0</v>
      </c>
      <c r="AV137" s="31">
        <v>0</v>
      </c>
      <c r="AW137" s="31">
        <f t="shared" ref="AW137" si="1005">+AU137-AV137</f>
        <v>0</v>
      </c>
      <c r="AX137" s="21" t="e">
        <f t="shared" ref="AX137" si="1006">+(AV137/AU137)*100</f>
        <v>#DIV/0!</v>
      </c>
      <c r="AY137" s="30">
        <v>0</v>
      </c>
      <c r="AZ137" s="31">
        <v>0</v>
      </c>
      <c r="BA137" s="31">
        <f t="shared" ref="BA137" si="1007">+AY137-AZ137</f>
        <v>0</v>
      </c>
      <c r="BB137" s="21" t="e">
        <f t="shared" ref="BB137" si="1008">+(AZ137/AY137)*100</f>
        <v>#DIV/0!</v>
      </c>
      <c r="BC137" s="33">
        <v>0</v>
      </c>
      <c r="BD137" s="3" t="e">
        <f>+IF(SUM(D137:AT137)&lt;&gt;0,1,0)</f>
        <v>#DIV/0!</v>
      </c>
      <c r="BE137" s="3" t="e">
        <f>+IF(SUM(D137:AT137)&lt;&gt;0,1,0)</f>
        <v>#DIV/0!</v>
      </c>
    </row>
    <row r="138" spans="1:57" ht="15" hidden="1" customHeight="1">
      <c r="A138" s="49"/>
      <c r="B138" s="50"/>
      <c r="C138" s="30"/>
      <c r="D138" s="31"/>
      <c r="E138" s="31"/>
      <c r="F138" s="21"/>
      <c r="G138" s="30"/>
      <c r="H138" s="31"/>
      <c r="I138" s="31"/>
      <c r="J138" s="21"/>
      <c r="K138" s="30"/>
      <c r="L138" s="31"/>
      <c r="M138" s="31"/>
      <c r="N138" s="21"/>
      <c r="O138" s="30"/>
      <c r="P138" s="31"/>
      <c r="Q138" s="31"/>
      <c r="R138" s="21"/>
      <c r="S138" s="30"/>
      <c r="T138" s="31"/>
      <c r="U138" s="31"/>
      <c r="V138" s="21"/>
      <c r="W138" s="30"/>
      <c r="X138" s="31"/>
      <c r="Y138" s="31"/>
      <c r="Z138" s="21"/>
      <c r="AA138" s="30"/>
      <c r="AB138" s="31"/>
      <c r="AC138" s="31"/>
      <c r="AD138" s="21"/>
      <c r="AE138" s="30"/>
      <c r="AF138" s="31"/>
      <c r="AG138" s="31"/>
      <c r="AH138" s="21"/>
      <c r="AI138" s="22"/>
      <c r="AJ138" s="20"/>
      <c r="AK138" s="20"/>
      <c r="AL138" s="21"/>
      <c r="AM138" s="22"/>
      <c r="AN138" s="20"/>
      <c r="AO138" s="20"/>
      <c r="AP138" s="21"/>
      <c r="AQ138" s="30"/>
      <c r="AR138" s="31"/>
      <c r="AS138" s="31"/>
      <c r="AT138" s="32"/>
      <c r="AU138" s="30"/>
      <c r="AV138" s="31"/>
      <c r="AW138" s="31"/>
      <c r="AX138" s="32"/>
      <c r="AY138" s="30"/>
      <c r="AZ138" s="31"/>
      <c r="BA138" s="31"/>
      <c r="BB138" s="32"/>
      <c r="BC138" s="33"/>
      <c r="BD138" s="3">
        <v>0</v>
      </c>
      <c r="BE138" s="3">
        <v>0</v>
      </c>
    </row>
    <row r="139" spans="1:57" ht="15" hidden="1" customHeight="1">
      <c r="A139" s="59">
        <v>24300000</v>
      </c>
      <c r="B139" s="25" t="s">
        <v>100</v>
      </c>
      <c r="C139" s="92">
        <f t="shared" ref="C139" si="1009">SUM(C141)</f>
        <v>0</v>
      </c>
      <c r="D139" s="93">
        <f t="shared" ref="D139:L139" si="1010">SUM(D141)</f>
        <v>0</v>
      </c>
      <c r="E139" s="93">
        <f t="shared" si="698"/>
        <v>0</v>
      </c>
      <c r="F139" s="76" t="e">
        <f t="shared" ref="F139" si="1011">+(D139/C139)*100</f>
        <v>#DIV/0!</v>
      </c>
      <c r="G139" s="92">
        <f t="shared" ref="G139" si="1012">SUM(G141)</f>
        <v>0</v>
      </c>
      <c r="H139" s="93">
        <f t="shared" si="1010"/>
        <v>0</v>
      </c>
      <c r="I139" s="93">
        <f t="shared" ref="I139" si="1013">+G139-H139</f>
        <v>0</v>
      </c>
      <c r="J139" s="76" t="e">
        <f t="shared" ref="J139" si="1014">+(H139/G139)*100</f>
        <v>#DIV/0!</v>
      </c>
      <c r="K139" s="92">
        <f t="shared" ref="K139" si="1015">SUM(K141)</f>
        <v>0</v>
      </c>
      <c r="L139" s="93">
        <f t="shared" si="1010"/>
        <v>0</v>
      </c>
      <c r="M139" s="93">
        <f t="shared" ref="M139" si="1016">+K139-L139</f>
        <v>0</v>
      </c>
      <c r="N139" s="76" t="e">
        <f t="shared" ref="N139" si="1017">+(L139/K139)*100</f>
        <v>#DIV/0!</v>
      </c>
      <c r="O139" s="92">
        <f t="shared" ref="O139:P139" si="1018">SUM(O141)</f>
        <v>0</v>
      </c>
      <c r="P139" s="93">
        <f t="shared" si="1018"/>
        <v>0</v>
      </c>
      <c r="Q139" s="93">
        <f t="shared" ref="Q139" si="1019">+O139-P139</f>
        <v>0</v>
      </c>
      <c r="R139" s="76" t="e">
        <f t="shared" ref="R139" si="1020">+(P139/O139)*100</f>
        <v>#DIV/0!</v>
      </c>
      <c r="S139" s="92">
        <f t="shared" ref="S139:X139" si="1021">SUM(S141)</f>
        <v>0</v>
      </c>
      <c r="T139" s="93">
        <f t="shared" si="1021"/>
        <v>0</v>
      </c>
      <c r="U139" s="93">
        <f t="shared" ref="U139" si="1022">+S139-T139</f>
        <v>0</v>
      </c>
      <c r="V139" s="76" t="e">
        <f t="shared" ref="V139" si="1023">+(T139/S139)*100</f>
        <v>#DIV/0!</v>
      </c>
      <c r="W139" s="92">
        <f t="shared" ref="W139" si="1024">SUM(W141)</f>
        <v>0</v>
      </c>
      <c r="X139" s="93">
        <f t="shared" si="1021"/>
        <v>0</v>
      </c>
      <c r="Y139" s="93">
        <f t="shared" ref="Y139" si="1025">+W139-X139</f>
        <v>0</v>
      </c>
      <c r="Z139" s="76" t="e">
        <f t="shared" ref="Z139" si="1026">+(X139/W139)*100</f>
        <v>#DIV/0!</v>
      </c>
      <c r="AA139" s="92">
        <f t="shared" ref="AA139:AF139" si="1027">SUM(AA141)</f>
        <v>0</v>
      </c>
      <c r="AB139" s="93">
        <f t="shared" si="1027"/>
        <v>0</v>
      </c>
      <c r="AC139" s="93">
        <f t="shared" ref="AC139" si="1028">+AA139-AB139</f>
        <v>0</v>
      </c>
      <c r="AD139" s="76" t="e">
        <f t="shared" ref="AD139" si="1029">+(AB139/AA139)*100</f>
        <v>#DIV/0!</v>
      </c>
      <c r="AE139" s="92">
        <f t="shared" ref="AE139" si="1030">SUM(AE141)</f>
        <v>0</v>
      </c>
      <c r="AF139" s="93">
        <f t="shared" si="1027"/>
        <v>0</v>
      </c>
      <c r="AG139" s="93">
        <f t="shared" ref="AG139" si="1031">+AE139-AF139</f>
        <v>0</v>
      </c>
      <c r="AH139" s="76" t="e">
        <f t="shared" ref="AH139" si="1032">+(AF139/AE139)*100</f>
        <v>#DIV/0!</v>
      </c>
      <c r="AI139" s="77">
        <f t="shared" ref="AI139:AN139" si="1033">SUM(AI141)</f>
        <v>0</v>
      </c>
      <c r="AJ139" s="78">
        <f t="shared" si="1033"/>
        <v>0</v>
      </c>
      <c r="AK139" s="78">
        <f t="shared" ref="AK139" si="1034">+AI139-AJ139</f>
        <v>0</v>
      </c>
      <c r="AL139" s="76" t="e">
        <f t="shared" ref="AL139" si="1035">+(AJ139/AI139)*100</f>
        <v>#DIV/0!</v>
      </c>
      <c r="AM139" s="77">
        <f t="shared" ref="AM139" si="1036">SUM(AM141)</f>
        <v>0</v>
      </c>
      <c r="AN139" s="78">
        <f t="shared" si="1033"/>
        <v>0</v>
      </c>
      <c r="AO139" s="78">
        <f t="shared" ref="AO139" si="1037">+AM139-AN139</f>
        <v>0</v>
      </c>
      <c r="AP139" s="76" t="e">
        <f t="shared" ref="AP139" si="1038">+(AN139/AM139)*100</f>
        <v>#DIV/0!</v>
      </c>
      <c r="AQ139" s="92">
        <f t="shared" ref="AQ139:AR139" si="1039">SUM(AQ141)</f>
        <v>0</v>
      </c>
      <c r="AR139" s="93">
        <f t="shared" si="1039"/>
        <v>0</v>
      </c>
      <c r="AS139" s="93">
        <f t="shared" ref="AS139" si="1040">+AQ139-AR139</f>
        <v>0</v>
      </c>
      <c r="AT139" s="94" t="e">
        <f t="shared" ref="AT139" si="1041">+(AR139/AQ139)*100</f>
        <v>#DIV/0!</v>
      </c>
      <c r="AU139" s="92">
        <f t="shared" ref="AU139:AZ139" si="1042">SUM(AU141)</f>
        <v>0</v>
      </c>
      <c r="AV139" s="93">
        <f t="shared" si="1042"/>
        <v>0</v>
      </c>
      <c r="AW139" s="93">
        <f t="shared" ref="AW139" si="1043">+AU139-AV139</f>
        <v>0</v>
      </c>
      <c r="AX139" s="94" t="e">
        <f t="shared" ref="AX139" si="1044">+(AV139/AU139)*100</f>
        <v>#DIV/0!</v>
      </c>
      <c r="AY139" s="92">
        <f t="shared" ref="AY139" si="1045">SUM(AY141)</f>
        <v>0</v>
      </c>
      <c r="AZ139" s="93">
        <f t="shared" si="1042"/>
        <v>0</v>
      </c>
      <c r="BA139" s="93">
        <f t="shared" ref="BA139" si="1046">+AY139-AZ139</f>
        <v>0</v>
      </c>
      <c r="BB139" s="94" t="e">
        <f t="shared" ref="BB139" si="1047">+(AZ139/AY139)*100</f>
        <v>#DIV/0!</v>
      </c>
      <c r="BC139" s="95">
        <f t="shared" ref="BC139" si="1048">SUM(BC141)</f>
        <v>0</v>
      </c>
      <c r="BD139" s="3" t="e">
        <f>+IF(SUM(D139:AT139)&lt;&gt;0,1,0)</f>
        <v>#DIV/0!</v>
      </c>
      <c r="BE139" s="3" t="e">
        <f>+IF(SUM(D139:AT139)&lt;&gt;0,1,0)</f>
        <v>#DIV/0!</v>
      </c>
    </row>
    <row r="140" spans="1:57" ht="15" hidden="1" customHeight="1">
      <c r="A140" s="49"/>
      <c r="B140" s="50"/>
      <c r="C140" s="96"/>
      <c r="D140" s="97"/>
      <c r="E140" s="97"/>
      <c r="F140" s="82"/>
      <c r="G140" s="96"/>
      <c r="H140" s="97"/>
      <c r="I140" s="97"/>
      <c r="J140" s="82"/>
      <c r="K140" s="96"/>
      <c r="L140" s="97"/>
      <c r="M140" s="97"/>
      <c r="N140" s="82"/>
      <c r="O140" s="96"/>
      <c r="P140" s="97"/>
      <c r="Q140" s="97"/>
      <c r="R140" s="82"/>
      <c r="S140" s="96"/>
      <c r="T140" s="97"/>
      <c r="U140" s="97"/>
      <c r="V140" s="82"/>
      <c r="W140" s="96"/>
      <c r="X140" s="97"/>
      <c r="Y140" s="97"/>
      <c r="Z140" s="82"/>
      <c r="AA140" s="96"/>
      <c r="AB140" s="97"/>
      <c r="AC140" s="97"/>
      <c r="AD140" s="82"/>
      <c r="AE140" s="96"/>
      <c r="AF140" s="97"/>
      <c r="AG140" s="97"/>
      <c r="AH140" s="82"/>
      <c r="AI140" s="83"/>
      <c r="AJ140" s="84"/>
      <c r="AK140" s="84"/>
      <c r="AL140" s="82"/>
      <c r="AM140" s="83"/>
      <c r="AN140" s="84"/>
      <c r="AO140" s="84"/>
      <c r="AP140" s="82"/>
      <c r="AQ140" s="96"/>
      <c r="AR140" s="97"/>
      <c r="AS140" s="97"/>
      <c r="AT140" s="98"/>
      <c r="AU140" s="96"/>
      <c r="AV140" s="97"/>
      <c r="AW140" s="97"/>
      <c r="AX140" s="98"/>
      <c r="AY140" s="96"/>
      <c r="AZ140" s="97"/>
      <c r="BA140" s="97"/>
      <c r="BB140" s="98"/>
      <c r="BC140" s="99"/>
      <c r="BD140" s="3">
        <v>0</v>
      </c>
      <c r="BE140" s="3">
        <v>0</v>
      </c>
    </row>
    <row r="141" spans="1:57" ht="15" hidden="1" customHeight="1">
      <c r="A141" s="49">
        <v>24390000</v>
      </c>
      <c r="B141" s="50" t="s">
        <v>101</v>
      </c>
      <c r="C141" s="55">
        <v>0</v>
      </c>
      <c r="D141" s="56">
        <v>0</v>
      </c>
      <c r="E141" s="56">
        <f t="shared" si="698"/>
        <v>0</v>
      </c>
      <c r="F141" s="21" t="e">
        <f t="shared" ref="F141:F147" si="1049">+(D141/C141)*100</f>
        <v>#DIV/0!</v>
      </c>
      <c r="G141" s="55">
        <v>0</v>
      </c>
      <c r="H141" s="56">
        <v>0</v>
      </c>
      <c r="I141" s="56">
        <f t="shared" ref="I141" si="1050">+G141-H141</f>
        <v>0</v>
      </c>
      <c r="J141" s="21" t="e">
        <f t="shared" ref="J141" si="1051">+(H141/G141)*100</f>
        <v>#DIV/0!</v>
      </c>
      <c r="K141" s="55">
        <v>0</v>
      </c>
      <c r="L141" s="56">
        <v>0</v>
      </c>
      <c r="M141" s="56">
        <f t="shared" ref="M141" si="1052">+K141-L141</f>
        <v>0</v>
      </c>
      <c r="N141" s="21" t="e">
        <f t="shared" ref="N141" si="1053">+(L141/K141)*100</f>
        <v>#DIV/0!</v>
      </c>
      <c r="O141" s="55">
        <v>0</v>
      </c>
      <c r="P141" s="56">
        <v>0</v>
      </c>
      <c r="Q141" s="56">
        <f t="shared" ref="Q141" si="1054">+O141-P141</f>
        <v>0</v>
      </c>
      <c r="R141" s="21" t="e">
        <f t="shared" ref="R141" si="1055">+(P141/O141)*100</f>
        <v>#DIV/0!</v>
      </c>
      <c r="S141" s="55">
        <v>0</v>
      </c>
      <c r="T141" s="56">
        <v>0</v>
      </c>
      <c r="U141" s="56">
        <f t="shared" ref="U141" si="1056">+S141-T141</f>
        <v>0</v>
      </c>
      <c r="V141" s="21" t="e">
        <f t="shared" ref="V141" si="1057">+(T141/S141)*100</f>
        <v>#DIV/0!</v>
      </c>
      <c r="W141" s="55">
        <v>0</v>
      </c>
      <c r="X141" s="56">
        <v>0</v>
      </c>
      <c r="Y141" s="56">
        <f t="shared" ref="Y141" si="1058">+W141-X141</f>
        <v>0</v>
      </c>
      <c r="Z141" s="21" t="e">
        <f t="shared" ref="Z141" si="1059">+(X141/W141)*100</f>
        <v>#DIV/0!</v>
      </c>
      <c r="AA141" s="55">
        <v>0</v>
      </c>
      <c r="AB141" s="56">
        <v>0</v>
      </c>
      <c r="AC141" s="56">
        <f t="shared" ref="AC141" si="1060">+AA141-AB141</f>
        <v>0</v>
      </c>
      <c r="AD141" s="21" t="e">
        <f t="shared" ref="AD141" si="1061">+(AB141/AA141)*100</f>
        <v>#DIV/0!</v>
      </c>
      <c r="AE141" s="55">
        <v>0</v>
      </c>
      <c r="AF141" s="56">
        <v>0</v>
      </c>
      <c r="AG141" s="56">
        <f t="shared" ref="AG141" si="1062">+AE141-AF141</f>
        <v>0</v>
      </c>
      <c r="AH141" s="21" t="e">
        <f t="shared" ref="AH141" si="1063">+(AF141/AE141)*100</f>
        <v>#DIV/0!</v>
      </c>
      <c r="AI141" s="22">
        <v>0</v>
      </c>
      <c r="AJ141" s="20">
        <v>0</v>
      </c>
      <c r="AK141" s="20">
        <f t="shared" ref="AK141" si="1064">+AI141-AJ141</f>
        <v>0</v>
      </c>
      <c r="AL141" s="21" t="e">
        <f t="shared" ref="AL141" si="1065">+(AJ141/AI141)*100</f>
        <v>#DIV/0!</v>
      </c>
      <c r="AM141" s="22">
        <v>0</v>
      </c>
      <c r="AN141" s="20">
        <v>0</v>
      </c>
      <c r="AO141" s="20">
        <f t="shared" ref="AO141" si="1066">+AM141-AN141</f>
        <v>0</v>
      </c>
      <c r="AP141" s="21" t="e">
        <f t="shared" ref="AP141" si="1067">+(AN141/AM141)*100</f>
        <v>#DIV/0!</v>
      </c>
      <c r="AQ141" s="55">
        <v>0</v>
      </c>
      <c r="AR141" s="56">
        <v>0</v>
      </c>
      <c r="AS141" s="56">
        <f t="shared" ref="AS141" si="1068">+AQ141-AR141</f>
        <v>0</v>
      </c>
      <c r="AT141" s="62" t="e">
        <f t="shared" ref="AT141" si="1069">+(AR141/AQ141)*100</f>
        <v>#DIV/0!</v>
      </c>
      <c r="AU141" s="55">
        <v>0</v>
      </c>
      <c r="AV141" s="56">
        <v>0</v>
      </c>
      <c r="AW141" s="56">
        <f t="shared" ref="AW141" si="1070">+AU141-AV141</f>
        <v>0</v>
      </c>
      <c r="AX141" s="62" t="e">
        <f t="shared" ref="AX141" si="1071">+(AV141/AU141)*100</f>
        <v>#DIV/0!</v>
      </c>
      <c r="AY141" s="55">
        <v>0</v>
      </c>
      <c r="AZ141" s="56">
        <v>0</v>
      </c>
      <c r="BA141" s="56">
        <f t="shared" ref="BA141" si="1072">+AY141-AZ141</f>
        <v>0</v>
      </c>
      <c r="BB141" s="62" t="e">
        <f t="shared" ref="BB141" si="1073">+(AZ141/AY141)*100</f>
        <v>#DIV/0!</v>
      </c>
      <c r="BC141" s="58">
        <v>0</v>
      </c>
      <c r="BD141" s="3" t="e">
        <f>+IF(SUM(D141:AT141)&lt;&gt;0,1,0)</f>
        <v>#DIV/0!</v>
      </c>
      <c r="BE141" s="3" t="e">
        <f>+IF(SUM(D141:AT141)&lt;&gt;0,1,0)</f>
        <v>#DIV/0!</v>
      </c>
    </row>
    <row r="142" spans="1:57" ht="15" customHeight="1">
      <c r="A142" s="49"/>
      <c r="B142" s="50"/>
      <c r="C142" s="96"/>
      <c r="D142" s="97"/>
      <c r="E142" s="97"/>
      <c r="F142" s="82"/>
      <c r="G142" s="96"/>
      <c r="H142" s="97"/>
      <c r="I142" s="97"/>
      <c r="J142" s="82"/>
      <c r="K142" s="96"/>
      <c r="L142" s="97"/>
      <c r="M142" s="97"/>
      <c r="N142" s="82"/>
      <c r="O142" s="96"/>
      <c r="P142" s="97"/>
      <c r="Q142" s="97"/>
      <c r="R142" s="82"/>
      <c r="S142" s="96"/>
      <c r="T142" s="97"/>
      <c r="U142" s="97"/>
      <c r="V142" s="82"/>
      <c r="W142" s="96"/>
      <c r="X142" s="97"/>
      <c r="Y142" s="97"/>
      <c r="Z142" s="82"/>
      <c r="AA142" s="96"/>
      <c r="AB142" s="97"/>
      <c r="AC142" s="97"/>
      <c r="AD142" s="82"/>
      <c r="AE142" s="96"/>
      <c r="AF142" s="97"/>
      <c r="AG142" s="97"/>
      <c r="AH142" s="82"/>
      <c r="AI142" s="83"/>
      <c r="AJ142" s="84"/>
      <c r="AK142" s="84"/>
      <c r="AL142" s="82"/>
      <c r="AM142" s="83"/>
      <c r="AN142" s="84"/>
      <c r="AO142" s="84"/>
      <c r="AP142" s="82"/>
      <c r="AQ142" s="96"/>
      <c r="AR142" s="97"/>
      <c r="AS142" s="97"/>
      <c r="AT142" s="97"/>
      <c r="AU142" s="96"/>
      <c r="AV142" s="97"/>
      <c r="AW142" s="97"/>
      <c r="AX142" s="98"/>
      <c r="AY142" s="96"/>
      <c r="AZ142" s="97"/>
      <c r="BA142" s="97"/>
      <c r="BB142" s="98"/>
      <c r="BC142" s="102"/>
      <c r="BD142" s="3"/>
    </row>
    <row r="143" spans="1:57" s="2" customFormat="1" ht="15" customHeight="1">
      <c r="A143" s="59">
        <v>30000000</v>
      </c>
      <c r="B143" s="25" t="s">
        <v>102</v>
      </c>
      <c r="C143" s="74">
        <f t="shared" ref="C143:L143" si="1074">C149+C154+C145</f>
        <v>103032699.3</v>
      </c>
      <c r="D143" s="75">
        <f t="shared" si="1074"/>
        <v>103032699.28661978</v>
      </c>
      <c r="E143" s="75">
        <f t="shared" si="698"/>
        <v>1.338021457195282E-2</v>
      </c>
      <c r="F143" s="76">
        <f t="shared" si="1049"/>
        <v>99.999999987013624</v>
      </c>
      <c r="G143" s="74">
        <f t="shared" ref="G143" si="1075">G149+G154+G145</f>
        <v>100993505.2</v>
      </c>
      <c r="H143" s="75">
        <f t="shared" si="1074"/>
        <v>100993505.2</v>
      </c>
      <c r="I143" s="75">
        <f t="shared" ref="I143" si="1076">+G143-H143</f>
        <v>0</v>
      </c>
      <c r="J143" s="76">
        <f t="shared" ref="J143" si="1077">+(H143/G143)*100</f>
        <v>100</v>
      </c>
      <c r="K143" s="74">
        <f t="shared" ref="K143" si="1078">K149+K154+K145</f>
        <v>90000000</v>
      </c>
      <c r="L143" s="75">
        <f t="shared" si="1074"/>
        <v>107655190.73345001</v>
      </c>
      <c r="M143" s="75">
        <f t="shared" ref="M143" si="1079">+K143-L143</f>
        <v>-17655190.73345001</v>
      </c>
      <c r="N143" s="76">
        <f t="shared" ref="N143" si="1080">+(L143/K143)*100</f>
        <v>119.61687859272223</v>
      </c>
      <c r="O143" s="74">
        <f t="shared" ref="O143:T143" si="1081">O149+O154+O145</f>
        <v>138000000</v>
      </c>
      <c r="P143" s="75">
        <f t="shared" si="1081"/>
        <v>163268419.41249999</v>
      </c>
      <c r="Q143" s="75">
        <f t="shared" ref="Q143" si="1082">+O143-P143</f>
        <v>-25268419.412499994</v>
      </c>
      <c r="R143" s="76">
        <f t="shared" ref="R143" si="1083">+(P143/O143)*100</f>
        <v>118.31044884963768</v>
      </c>
      <c r="S143" s="74">
        <f t="shared" ref="S143" si="1084">S149+S154+S145</f>
        <v>103442700</v>
      </c>
      <c r="T143" s="75">
        <f t="shared" si="1081"/>
        <v>103442733.04626001</v>
      </c>
      <c r="U143" s="75">
        <f t="shared" ref="U143" si="1085">+S143-T143</f>
        <v>-33.046260014176369</v>
      </c>
      <c r="V143" s="76">
        <f t="shared" ref="V143" si="1086">+(T143/S143)*100</f>
        <v>100.00003194643993</v>
      </c>
      <c r="W143" s="74">
        <f t="shared" ref="W143:AB143" si="1087">W149+W154+W145</f>
        <v>75557905.299999997</v>
      </c>
      <c r="X143" s="75">
        <f t="shared" si="1087"/>
        <v>75557905.274599999</v>
      </c>
      <c r="Y143" s="75">
        <f t="shared" ref="Y143" si="1088">+W143-X143</f>
        <v>2.539999783039093E-2</v>
      </c>
      <c r="Z143" s="76">
        <f t="shared" ref="Z143" si="1089">+(X143/W143)*100</f>
        <v>99.999999966383399</v>
      </c>
      <c r="AA143" s="74">
        <f t="shared" ref="AA143" si="1090">AA149+AA154+AA145</f>
        <v>94076844.379999995</v>
      </c>
      <c r="AB143" s="75">
        <f t="shared" si="1087"/>
        <v>95282642.872190058</v>
      </c>
      <c r="AC143" s="75">
        <f t="shared" ref="AC143" si="1091">+AA143-AB143</f>
        <v>-1205798.492190063</v>
      </c>
      <c r="AD143" s="76">
        <f t="shared" ref="AD143" si="1092">+(AB143/AA143)*100</f>
        <v>101.28171655856093</v>
      </c>
      <c r="AE143" s="74">
        <f t="shared" ref="AE143:AF143" si="1093">AE149+AE154+AE145</f>
        <v>86957993.252000004</v>
      </c>
      <c r="AF143" s="75">
        <f t="shared" si="1093"/>
        <v>86962197.256099999</v>
      </c>
      <c r="AG143" s="75">
        <f t="shared" ref="AG143" si="1094">+AE143-AF143</f>
        <v>-4204.0040999948978</v>
      </c>
      <c r="AH143" s="76">
        <f t="shared" ref="AH143" si="1095">+(AF143/AE143)*100</f>
        <v>100.00483452290328</v>
      </c>
      <c r="AI143" s="77">
        <f t="shared" ref="AI143:AN143" si="1096">AI149+AI154+AI145</f>
        <v>100004204.00399999</v>
      </c>
      <c r="AJ143" s="78">
        <f t="shared" si="1096"/>
        <v>122547382.15050001</v>
      </c>
      <c r="AK143" s="78">
        <f t="shared" ref="AK143" si="1097">+AI143-AJ143</f>
        <v>-22543178.146500021</v>
      </c>
      <c r="AL143" s="76">
        <f t="shared" ref="AL143" si="1098">+(AJ143/AI143)*100</f>
        <v>122.54223047022936</v>
      </c>
      <c r="AM143" s="77">
        <f t="shared" ref="AM143" si="1099">AM149+AM154+AM145</f>
        <v>85000000</v>
      </c>
      <c r="AN143" s="78">
        <f t="shared" si="1096"/>
        <v>140880682.11679998</v>
      </c>
      <c r="AO143" s="78">
        <f t="shared" ref="AO143" si="1100">+AM143-AN143</f>
        <v>-55880682.11679998</v>
      </c>
      <c r="AP143" s="76">
        <f t="shared" ref="AP143" si="1101">+(AN143/AM143)*100</f>
        <v>165.74197896094117</v>
      </c>
      <c r="AQ143" s="74">
        <f t="shared" ref="AQ143:AR143" si="1102">AQ149+AQ154+AQ145</f>
        <v>136658606.0575105</v>
      </c>
      <c r="AR143" s="75">
        <f t="shared" si="1102"/>
        <v>204842371.42092001</v>
      </c>
      <c r="AS143" s="75">
        <f t="shared" ref="AS143" si="1103">+AQ143-AR143</f>
        <v>-68183765.363409519</v>
      </c>
      <c r="AT143" s="78">
        <f t="shared" ref="AT143" si="1104">+(AR143/AQ143)*100</f>
        <v>149.8935027441415</v>
      </c>
      <c r="AU143" s="74">
        <f t="shared" ref="AU143:AZ143" si="1105">AU149+AU154+AU145</f>
        <v>180000000</v>
      </c>
      <c r="AV143" s="75">
        <f t="shared" si="1105"/>
        <v>180000000</v>
      </c>
      <c r="AW143" s="75">
        <f t="shared" ref="AW143" si="1106">+AU143-AV143</f>
        <v>0</v>
      </c>
      <c r="AX143" s="76">
        <f t="shared" ref="AX143" si="1107">+(AV143/AU143)*100</f>
        <v>100</v>
      </c>
      <c r="AY143" s="74">
        <f t="shared" ref="AY143" si="1108">AY149+AY154+AY145</f>
        <v>187000000</v>
      </c>
      <c r="AZ143" s="75">
        <f t="shared" si="1105"/>
        <v>187000000</v>
      </c>
      <c r="BA143" s="75">
        <f t="shared" ref="BA143" si="1109">+AY143-AZ143</f>
        <v>0</v>
      </c>
      <c r="BB143" s="76">
        <f t="shared" ref="BB143" si="1110">+(AZ143/AY143)*100</f>
        <v>100</v>
      </c>
      <c r="BC143" s="79">
        <f t="shared" ref="BC143" si="1111">BC149+BC154+BC145</f>
        <v>150167263.53800535</v>
      </c>
      <c r="BD143" s="3">
        <f>+IF(SUM(D143:AT143)&lt;&gt;0,1,0)</f>
        <v>1</v>
      </c>
      <c r="BE143" s="3">
        <f>+IF(SUM(D143:AT143)&lt;&gt;0,1,0)</f>
        <v>1</v>
      </c>
    </row>
    <row r="144" spans="1:57" ht="15" customHeight="1">
      <c r="A144" s="49"/>
      <c r="B144" s="50"/>
      <c r="C144" s="80"/>
      <c r="D144" s="81"/>
      <c r="E144" s="81"/>
      <c r="F144" s="82"/>
      <c r="G144" s="80"/>
      <c r="H144" s="81"/>
      <c r="I144" s="81"/>
      <c r="J144" s="82"/>
      <c r="K144" s="80"/>
      <c r="L144" s="81"/>
      <c r="M144" s="81"/>
      <c r="N144" s="82"/>
      <c r="O144" s="80"/>
      <c r="P144" s="81"/>
      <c r="Q144" s="81"/>
      <c r="R144" s="82"/>
      <c r="S144" s="80"/>
      <c r="T144" s="81"/>
      <c r="U144" s="81"/>
      <c r="V144" s="82"/>
      <c r="W144" s="80"/>
      <c r="X144" s="81"/>
      <c r="Y144" s="81"/>
      <c r="Z144" s="82"/>
      <c r="AA144" s="80"/>
      <c r="AB144" s="81"/>
      <c r="AC144" s="81"/>
      <c r="AD144" s="82"/>
      <c r="AE144" s="80"/>
      <c r="AF144" s="81"/>
      <c r="AG144" s="81"/>
      <c r="AH144" s="82"/>
      <c r="AI144" s="83"/>
      <c r="AJ144" s="84"/>
      <c r="AK144" s="84"/>
      <c r="AL144" s="82"/>
      <c r="AM144" s="83"/>
      <c r="AN144" s="84"/>
      <c r="AO144" s="84"/>
      <c r="AP144" s="82"/>
      <c r="AQ144" s="80"/>
      <c r="AR144" s="81"/>
      <c r="AS144" s="81"/>
      <c r="AT144" s="81"/>
      <c r="AU144" s="80"/>
      <c r="AV144" s="81"/>
      <c r="AW144" s="81"/>
      <c r="AX144" s="85"/>
      <c r="AY144" s="80"/>
      <c r="AZ144" s="81"/>
      <c r="BA144" s="81"/>
      <c r="BB144" s="85"/>
      <c r="BC144" s="86"/>
      <c r="BD144" s="3"/>
    </row>
    <row r="145" spans="1:57" ht="15" hidden="1" customHeight="1">
      <c r="A145" s="59">
        <v>31000000</v>
      </c>
      <c r="B145" s="25" t="s">
        <v>103</v>
      </c>
      <c r="C145" s="92">
        <f t="shared" ref="C145" si="1112">SUM(C147)</f>
        <v>0</v>
      </c>
      <c r="D145" s="93">
        <f t="shared" ref="D145:L145" si="1113">SUM(D147)</f>
        <v>0</v>
      </c>
      <c r="E145" s="93">
        <f t="shared" si="698"/>
        <v>0</v>
      </c>
      <c r="F145" s="76" t="e">
        <f t="shared" si="1049"/>
        <v>#DIV/0!</v>
      </c>
      <c r="G145" s="92">
        <f t="shared" ref="G145" si="1114">SUM(G147)</f>
        <v>0</v>
      </c>
      <c r="H145" s="93">
        <f t="shared" si="1113"/>
        <v>0</v>
      </c>
      <c r="I145" s="93">
        <f t="shared" ref="I145" si="1115">+G145-H145</f>
        <v>0</v>
      </c>
      <c r="J145" s="76" t="e">
        <f t="shared" ref="J145" si="1116">+(H145/G145)*100</f>
        <v>#DIV/0!</v>
      </c>
      <c r="K145" s="92">
        <f t="shared" ref="K145" si="1117">SUM(K147)</f>
        <v>0</v>
      </c>
      <c r="L145" s="93">
        <f t="shared" si="1113"/>
        <v>0</v>
      </c>
      <c r="M145" s="93">
        <f t="shared" ref="M145" si="1118">+K145-L145</f>
        <v>0</v>
      </c>
      <c r="N145" s="76" t="e">
        <f t="shared" ref="N145" si="1119">+(L145/K145)*100</f>
        <v>#DIV/0!</v>
      </c>
      <c r="O145" s="92">
        <f t="shared" ref="O145:P145" si="1120">SUM(O147)</f>
        <v>0</v>
      </c>
      <c r="P145" s="93">
        <f t="shared" si="1120"/>
        <v>0</v>
      </c>
      <c r="Q145" s="93">
        <f t="shared" ref="Q145" si="1121">+O145-P145</f>
        <v>0</v>
      </c>
      <c r="R145" s="76" t="e">
        <f t="shared" ref="R145" si="1122">+(P145/O145)*100</f>
        <v>#DIV/0!</v>
      </c>
      <c r="S145" s="92">
        <f t="shared" ref="S145:X145" si="1123">SUM(S147)</f>
        <v>0</v>
      </c>
      <c r="T145" s="93">
        <f t="shared" si="1123"/>
        <v>0</v>
      </c>
      <c r="U145" s="93">
        <f t="shared" ref="U145" si="1124">+S145-T145</f>
        <v>0</v>
      </c>
      <c r="V145" s="76" t="e">
        <f t="shared" ref="V145" si="1125">+(T145/S145)*100</f>
        <v>#DIV/0!</v>
      </c>
      <c r="W145" s="92">
        <f t="shared" ref="W145" si="1126">SUM(W147)</f>
        <v>0</v>
      </c>
      <c r="X145" s="93">
        <f t="shared" si="1123"/>
        <v>0</v>
      </c>
      <c r="Y145" s="93">
        <f t="shared" ref="Y145" si="1127">+W145-X145</f>
        <v>0</v>
      </c>
      <c r="Z145" s="76" t="e">
        <f t="shared" ref="Z145" si="1128">+(X145/W145)*100</f>
        <v>#DIV/0!</v>
      </c>
      <c r="AA145" s="92">
        <f t="shared" ref="AA145:AF145" si="1129">SUM(AA147)</f>
        <v>0</v>
      </c>
      <c r="AB145" s="93">
        <f t="shared" si="1129"/>
        <v>0</v>
      </c>
      <c r="AC145" s="93">
        <f t="shared" ref="AC145" si="1130">+AA145-AB145</f>
        <v>0</v>
      </c>
      <c r="AD145" s="76" t="e">
        <f t="shared" ref="AD145" si="1131">+(AB145/AA145)*100</f>
        <v>#DIV/0!</v>
      </c>
      <c r="AE145" s="92">
        <f t="shared" ref="AE145" si="1132">SUM(AE147)</f>
        <v>0</v>
      </c>
      <c r="AF145" s="93">
        <f t="shared" si="1129"/>
        <v>0</v>
      </c>
      <c r="AG145" s="93">
        <f t="shared" ref="AG145" si="1133">+AE145-AF145</f>
        <v>0</v>
      </c>
      <c r="AH145" s="76" t="e">
        <f t="shared" ref="AH145" si="1134">+(AF145/AE145)*100</f>
        <v>#DIV/0!</v>
      </c>
      <c r="AI145" s="77">
        <f t="shared" ref="AI145:AN145" si="1135">SUM(AI147)</f>
        <v>0</v>
      </c>
      <c r="AJ145" s="78">
        <f t="shared" si="1135"/>
        <v>0</v>
      </c>
      <c r="AK145" s="78">
        <f t="shared" ref="AK145" si="1136">+AI145-AJ145</f>
        <v>0</v>
      </c>
      <c r="AL145" s="76" t="e">
        <f t="shared" ref="AL145" si="1137">+(AJ145/AI145)*100</f>
        <v>#DIV/0!</v>
      </c>
      <c r="AM145" s="77">
        <f t="shared" ref="AM145" si="1138">SUM(AM147)</f>
        <v>0</v>
      </c>
      <c r="AN145" s="78">
        <f t="shared" si="1135"/>
        <v>0</v>
      </c>
      <c r="AO145" s="78">
        <f t="shared" ref="AO145" si="1139">+AM145-AN145</f>
        <v>0</v>
      </c>
      <c r="AP145" s="76" t="e">
        <f t="shared" ref="AP145" si="1140">+(AN145/AM145)*100</f>
        <v>#DIV/0!</v>
      </c>
      <c r="AQ145" s="92">
        <f t="shared" ref="AQ145:AR145" si="1141">SUM(AQ147)</f>
        <v>0</v>
      </c>
      <c r="AR145" s="93">
        <f t="shared" si="1141"/>
        <v>0</v>
      </c>
      <c r="AS145" s="93">
        <f t="shared" ref="AS145" si="1142">+AQ145-AR145</f>
        <v>0</v>
      </c>
      <c r="AT145" s="94" t="e">
        <f t="shared" ref="AT145" si="1143">+(AR145/AQ145)*100</f>
        <v>#DIV/0!</v>
      </c>
      <c r="AU145" s="92">
        <f t="shared" ref="AU145:AZ145" si="1144">SUM(AU147)</f>
        <v>0</v>
      </c>
      <c r="AV145" s="93">
        <f t="shared" si="1144"/>
        <v>0</v>
      </c>
      <c r="AW145" s="93">
        <f t="shared" ref="AW145" si="1145">+AU145-AV145</f>
        <v>0</v>
      </c>
      <c r="AX145" s="94" t="e">
        <f t="shared" ref="AX145" si="1146">+(AV145/AU145)*100</f>
        <v>#DIV/0!</v>
      </c>
      <c r="AY145" s="92">
        <f t="shared" ref="AY145" si="1147">SUM(AY147)</f>
        <v>0</v>
      </c>
      <c r="AZ145" s="93">
        <f t="shared" si="1144"/>
        <v>0</v>
      </c>
      <c r="BA145" s="93">
        <f t="shared" ref="BA145" si="1148">+AY145-AZ145</f>
        <v>0</v>
      </c>
      <c r="BB145" s="94" t="e">
        <f t="shared" ref="BB145" si="1149">+(AZ145/AY145)*100</f>
        <v>#DIV/0!</v>
      </c>
      <c r="BC145" s="95">
        <f t="shared" ref="BC145" si="1150">SUM(BC147)</f>
        <v>0</v>
      </c>
      <c r="BD145" s="3" t="e">
        <f>+IF(SUM(D145:AT145)&lt;&gt;0,1,0)</f>
        <v>#DIV/0!</v>
      </c>
      <c r="BE145" s="3" t="e">
        <f>+IF(SUM(D145:AT145)&lt;&gt;0,1,0)</f>
        <v>#DIV/0!</v>
      </c>
    </row>
    <row r="146" spans="1:57" ht="15" hidden="1" customHeight="1">
      <c r="A146" s="49"/>
      <c r="B146" s="50"/>
      <c r="C146" s="96"/>
      <c r="D146" s="97"/>
      <c r="E146" s="97"/>
      <c r="F146" s="82"/>
      <c r="G146" s="96"/>
      <c r="H146" s="97"/>
      <c r="I146" s="97"/>
      <c r="J146" s="82"/>
      <c r="K146" s="96"/>
      <c r="L146" s="97"/>
      <c r="M146" s="97"/>
      <c r="N146" s="82"/>
      <c r="O146" s="96"/>
      <c r="P146" s="97"/>
      <c r="Q146" s="97"/>
      <c r="R146" s="82"/>
      <c r="S146" s="96"/>
      <c r="T146" s="97"/>
      <c r="U146" s="97"/>
      <c r="V146" s="82"/>
      <c r="W146" s="96"/>
      <c r="X146" s="97"/>
      <c r="Y146" s="97"/>
      <c r="Z146" s="82"/>
      <c r="AA146" s="96"/>
      <c r="AB146" s="97"/>
      <c r="AC146" s="97"/>
      <c r="AD146" s="82"/>
      <c r="AE146" s="96"/>
      <c r="AF146" s="97"/>
      <c r="AG146" s="97"/>
      <c r="AH146" s="82"/>
      <c r="AI146" s="83"/>
      <c r="AJ146" s="84"/>
      <c r="AK146" s="84"/>
      <c r="AL146" s="82"/>
      <c r="AM146" s="83"/>
      <c r="AN146" s="84"/>
      <c r="AO146" s="84"/>
      <c r="AP146" s="82"/>
      <c r="AQ146" s="96"/>
      <c r="AR146" s="97"/>
      <c r="AS146" s="97"/>
      <c r="AT146" s="98"/>
      <c r="AU146" s="96"/>
      <c r="AV146" s="97"/>
      <c r="AW146" s="97"/>
      <c r="AX146" s="98"/>
      <c r="AY146" s="96"/>
      <c r="AZ146" s="97"/>
      <c r="BA146" s="97"/>
      <c r="BB146" s="98"/>
      <c r="BC146" s="99"/>
      <c r="BD146" s="3">
        <v>0</v>
      </c>
      <c r="BE146" s="3">
        <v>0</v>
      </c>
    </row>
    <row r="147" spans="1:57" ht="15" hidden="1" customHeight="1">
      <c r="A147" s="49">
        <v>31130000</v>
      </c>
      <c r="B147" s="50" t="s">
        <v>104</v>
      </c>
      <c r="C147" s="55">
        <v>0</v>
      </c>
      <c r="D147" s="56">
        <v>0</v>
      </c>
      <c r="E147" s="56">
        <f t="shared" si="698"/>
        <v>0</v>
      </c>
      <c r="F147" s="21" t="e">
        <f t="shared" si="1049"/>
        <v>#DIV/0!</v>
      </c>
      <c r="G147" s="55">
        <v>0</v>
      </c>
      <c r="H147" s="56">
        <v>0</v>
      </c>
      <c r="I147" s="56">
        <f t="shared" ref="I147" si="1151">+G147-H147</f>
        <v>0</v>
      </c>
      <c r="J147" s="21" t="e">
        <f t="shared" ref="J147" si="1152">+(H147/G147)*100</f>
        <v>#DIV/0!</v>
      </c>
      <c r="K147" s="55">
        <v>0</v>
      </c>
      <c r="L147" s="56">
        <v>0</v>
      </c>
      <c r="M147" s="56">
        <f t="shared" ref="M147" si="1153">+K147-L147</f>
        <v>0</v>
      </c>
      <c r="N147" s="21" t="e">
        <f t="shared" ref="N147" si="1154">+(L147/K147)*100</f>
        <v>#DIV/0!</v>
      </c>
      <c r="O147" s="55">
        <v>0</v>
      </c>
      <c r="P147" s="56">
        <v>0</v>
      </c>
      <c r="Q147" s="56">
        <f t="shared" ref="Q147" si="1155">+O147-P147</f>
        <v>0</v>
      </c>
      <c r="R147" s="21" t="e">
        <f t="shared" ref="R147" si="1156">+(P147/O147)*100</f>
        <v>#DIV/0!</v>
      </c>
      <c r="S147" s="55">
        <v>0</v>
      </c>
      <c r="T147" s="56">
        <v>0</v>
      </c>
      <c r="U147" s="56">
        <f t="shared" ref="U147" si="1157">+S147-T147</f>
        <v>0</v>
      </c>
      <c r="V147" s="21" t="e">
        <f t="shared" ref="V147" si="1158">+(T147/S147)*100</f>
        <v>#DIV/0!</v>
      </c>
      <c r="W147" s="55">
        <v>0</v>
      </c>
      <c r="X147" s="56">
        <v>0</v>
      </c>
      <c r="Y147" s="56">
        <f t="shared" ref="Y147" si="1159">+W147-X147</f>
        <v>0</v>
      </c>
      <c r="Z147" s="21" t="e">
        <f t="shared" ref="Z147" si="1160">+(X147/W147)*100</f>
        <v>#DIV/0!</v>
      </c>
      <c r="AA147" s="55">
        <v>0</v>
      </c>
      <c r="AB147" s="56">
        <v>0</v>
      </c>
      <c r="AC147" s="56">
        <f t="shared" ref="AC147" si="1161">+AA147-AB147</f>
        <v>0</v>
      </c>
      <c r="AD147" s="21" t="e">
        <f t="shared" ref="AD147" si="1162">+(AB147/AA147)*100</f>
        <v>#DIV/0!</v>
      </c>
      <c r="AE147" s="55">
        <v>0</v>
      </c>
      <c r="AF147" s="56">
        <v>0</v>
      </c>
      <c r="AG147" s="56">
        <f t="shared" ref="AG147" si="1163">+AE147-AF147</f>
        <v>0</v>
      </c>
      <c r="AH147" s="21" t="e">
        <f t="shared" ref="AH147" si="1164">+(AF147/AE147)*100</f>
        <v>#DIV/0!</v>
      </c>
      <c r="AI147" s="22">
        <v>0</v>
      </c>
      <c r="AJ147" s="20">
        <v>0</v>
      </c>
      <c r="AK147" s="20">
        <f t="shared" ref="AK147" si="1165">+AI147-AJ147</f>
        <v>0</v>
      </c>
      <c r="AL147" s="21" t="e">
        <f t="shared" ref="AL147" si="1166">+(AJ147/AI147)*100</f>
        <v>#DIV/0!</v>
      </c>
      <c r="AM147" s="22">
        <v>0</v>
      </c>
      <c r="AN147" s="20">
        <v>0</v>
      </c>
      <c r="AO147" s="20">
        <f t="shared" ref="AO147" si="1167">+AM147-AN147</f>
        <v>0</v>
      </c>
      <c r="AP147" s="21" t="e">
        <f t="shared" ref="AP147" si="1168">+(AN147/AM147)*100</f>
        <v>#DIV/0!</v>
      </c>
      <c r="AQ147" s="55">
        <v>0</v>
      </c>
      <c r="AR147" s="56">
        <v>0</v>
      </c>
      <c r="AS147" s="56">
        <f t="shared" ref="AS147" si="1169">+AQ147-AR147</f>
        <v>0</v>
      </c>
      <c r="AT147" s="62" t="e">
        <f t="shared" ref="AT147" si="1170">+(AR147/AQ147)*100</f>
        <v>#DIV/0!</v>
      </c>
      <c r="AU147" s="55">
        <v>0</v>
      </c>
      <c r="AV147" s="56">
        <v>0</v>
      </c>
      <c r="AW147" s="56">
        <f t="shared" ref="AW147" si="1171">+AU147-AV147</f>
        <v>0</v>
      </c>
      <c r="AX147" s="62" t="e">
        <f t="shared" ref="AX147" si="1172">+(AV147/AU147)*100</f>
        <v>#DIV/0!</v>
      </c>
      <c r="AY147" s="55">
        <v>0</v>
      </c>
      <c r="AZ147" s="56">
        <v>0</v>
      </c>
      <c r="BA147" s="56">
        <f t="shared" ref="BA147" si="1173">+AY147-AZ147</f>
        <v>0</v>
      </c>
      <c r="BB147" s="62" t="e">
        <f t="shared" ref="BB147" si="1174">+(AZ147/AY147)*100</f>
        <v>#DIV/0!</v>
      </c>
      <c r="BC147" s="58">
        <v>0</v>
      </c>
      <c r="BD147" s="3" t="e">
        <f>+IF(SUM(D147:AT147)&lt;&gt;0,1,0)</f>
        <v>#DIV/0!</v>
      </c>
      <c r="BE147" s="3" t="e">
        <f>+IF(SUM(D147:AT147)&lt;&gt;0,1,0)</f>
        <v>#DIV/0!</v>
      </c>
    </row>
    <row r="148" spans="1:57" ht="15" hidden="1" customHeight="1">
      <c r="A148" s="49"/>
      <c r="B148" s="50"/>
      <c r="C148" s="96"/>
      <c r="D148" s="97"/>
      <c r="E148" s="97"/>
      <c r="F148" s="82"/>
      <c r="G148" s="96"/>
      <c r="H148" s="97"/>
      <c r="I148" s="97"/>
      <c r="J148" s="82"/>
      <c r="K148" s="96"/>
      <c r="L148" s="97"/>
      <c r="M148" s="97"/>
      <c r="N148" s="82"/>
      <c r="O148" s="96"/>
      <c r="P148" s="97"/>
      <c r="Q148" s="97"/>
      <c r="R148" s="82"/>
      <c r="S148" s="96"/>
      <c r="T148" s="97"/>
      <c r="U148" s="97"/>
      <c r="V148" s="82"/>
      <c r="W148" s="96"/>
      <c r="X148" s="97"/>
      <c r="Y148" s="97"/>
      <c r="Z148" s="82"/>
      <c r="AA148" s="96"/>
      <c r="AB148" s="97"/>
      <c r="AC148" s="97"/>
      <c r="AD148" s="82"/>
      <c r="AE148" s="96"/>
      <c r="AF148" s="97"/>
      <c r="AG148" s="97"/>
      <c r="AH148" s="82"/>
      <c r="AI148" s="83"/>
      <c r="AJ148" s="84"/>
      <c r="AK148" s="84"/>
      <c r="AL148" s="82"/>
      <c r="AM148" s="83"/>
      <c r="AN148" s="84"/>
      <c r="AO148" s="84"/>
      <c r="AP148" s="82"/>
      <c r="AQ148" s="96"/>
      <c r="AR148" s="97"/>
      <c r="AS148" s="97"/>
      <c r="AT148" s="98"/>
      <c r="AU148" s="96"/>
      <c r="AV148" s="97"/>
      <c r="AW148" s="97"/>
      <c r="AX148" s="98"/>
      <c r="AY148" s="96"/>
      <c r="AZ148" s="97"/>
      <c r="BA148" s="97"/>
      <c r="BB148" s="98"/>
      <c r="BC148" s="99"/>
      <c r="BD148" s="3">
        <v>0</v>
      </c>
      <c r="BE148" s="3">
        <v>0</v>
      </c>
    </row>
    <row r="149" spans="1:57" s="2" customFormat="1" ht="15" hidden="1" customHeight="1">
      <c r="A149" s="59">
        <v>32000000</v>
      </c>
      <c r="B149" s="25" t="s">
        <v>105</v>
      </c>
      <c r="C149" s="92">
        <f t="shared" ref="C149" si="1175">SUM(C151:C152)</f>
        <v>0</v>
      </c>
      <c r="D149" s="93">
        <f t="shared" ref="D149:L149" si="1176">SUM(D151:D152)</f>
        <v>0</v>
      </c>
      <c r="E149" s="93">
        <f t="shared" si="698"/>
        <v>0</v>
      </c>
      <c r="F149" s="76" t="str">
        <f>IFERROR(D149/#REF!*100-100,"-")</f>
        <v>-</v>
      </c>
      <c r="G149" s="92">
        <f t="shared" ref="G149" si="1177">SUM(G151:G152)</f>
        <v>0</v>
      </c>
      <c r="H149" s="93">
        <f t="shared" si="1176"/>
        <v>0</v>
      </c>
      <c r="I149" s="93">
        <f t="shared" ref="I149" si="1178">+G149-H149</f>
        <v>0</v>
      </c>
      <c r="J149" s="76" t="str">
        <f>IFERROR(H149/#REF!*100-100,"-")</f>
        <v>-</v>
      </c>
      <c r="K149" s="92">
        <f t="shared" ref="K149" si="1179">SUM(K151:K152)</f>
        <v>0</v>
      </c>
      <c r="L149" s="93">
        <f t="shared" si="1176"/>
        <v>0</v>
      </c>
      <c r="M149" s="93">
        <f t="shared" ref="M149" si="1180">+K149-L149</f>
        <v>0</v>
      </c>
      <c r="N149" s="76" t="str">
        <f>IFERROR(L149/#REF!*100-100,"-")</f>
        <v>-</v>
      </c>
      <c r="O149" s="92">
        <f t="shared" ref="O149" si="1181">SUM(O151:O152)</f>
        <v>0</v>
      </c>
      <c r="P149" s="93">
        <f t="shared" ref="P149" si="1182">SUM(P151:P152)</f>
        <v>0</v>
      </c>
      <c r="Q149" s="93">
        <f t="shared" ref="Q149" si="1183">+O149-P149</f>
        <v>0</v>
      </c>
      <c r="R149" s="76" t="str">
        <f>IFERROR(P149/#REF!*100-100,"-")</f>
        <v>-</v>
      </c>
      <c r="S149" s="92">
        <f t="shared" ref="S149" si="1184">SUM(S151:S152)</f>
        <v>0</v>
      </c>
      <c r="T149" s="93">
        <f t="shared" ref="T149:X149" si="1185">SUM(T151:T152)</f>
        <v>0</v>
      </c>
      <c r="U149" s="93">
        <f t="shared" ref="U149" si="1186">+S149-T149</f>
        <v>0</v>
      </c>
      <c r="V149" s="76" t="str">
        <f>IFERROR(T149/#REF!*100-100,"-")</f>
        <v>-</v>
      </c>
      <c r="W149" s="92">
        <f t="shared" ref="W149" si="1187">SUM(W151:W152)</f>
        <v>0</v>
      </c>
      <c r="X149" s="93">
        <f t="shared" si="1185"/>
        <v>0</v>
      </c>
      <c r="Y149" s="93">
        <f t="shared" ref="Y149" si="1188">+W149-X149</f>
        <v>0</v>
      </c>
      <c r="Z149" s="76" t="str">
        <f>IFERROR(X149/#REF!*100-100,"-")</f>
        <v>-</v>
      </c>
      <c r="AA149" s="92">
        <f t="shared" ref="AA149" si="1189">SUM(AA151:AA152)</f>
        <v>0</v>
      </c>
      <c r="AB149" s="93">
        <f t="shared" ref="AB149:AF149" si="1190">SUM(AB151:AB152)</f>
        <v>0</v>
      </c>
      <c r="AC149" s="93">
        <f t="shared" ref="AC149" si="1191">+AA149-AB149</f>
        <v>0</v>
      </c>
      <c r="AD149" s="76" t="str">
        <f>IFERROR(AB149/#REF!*100-100,"-")</f>
        <v>-</v>
      </c>
      <c r="AE149" s="92">
        <f t="shared" ref="AE149" si="1192">SUM(AE151:AE152)</f>
        <v>0</v>
      </c>
      <c r="AF149" s="93">
        <f t="shared" si="1190"/>
        <v>0</v>
      </c>
      <c r="AG149" s="93">
        <f t="shared" ref="AG149" si="1193">+AE149-AF149</f>
        <v>0</v>
      </c>
      <c r="AH149" s="76" t="str">
        <f>IFERROR(AF149/#REF!*100-100,"-")</f>
        <v>-</v>
      </c>
      <c r="AI149" s="77">
        <f t="shared" ref="AI149" si="1194">SUM(AI151:AI152)</f>
        <v>0</v>
      </c>
      <c r="AJ149" s="78">
        <f t="shared" ref="AJ149:AN149" si="1195">SUM(AJ151:AJ152)</f>
        <v>0</v>
      </c>
      <c r="AK149" s="78">
        <f t="shared" ref="AK149" si="1196">+AI149-AJ149</f>
        <v>0</v>
      </c>
      <c r="AL149" s="76" t="str">
        <f>IFERROR(AJ149/#REF!*100-100,"-")</f>
        <v>-</v>
      </c>
      <c r="AM149" s="77">
        <f t="shared" ref="AM149" si="1197">SUM(AM151:AM152)</f>
        <v>0</v>
      </c>
      <c r="AN149" s="78">
        <f t="shared" si="1195"/>
        <v>0</v>
      </c>
      <c r="AO149" s="78">
        <f t="shared" ref="AO149" si="1198">+AM149-AN149</f>
        <v>0</v>
      </c>
      <c r="AP149" s="76" t="str">
        <f>IFERROR(AN149/#REF!*100-100,"-")</f>
        <v>-</v>
      </c>
      <c r="AQ149" s="92">
        <f t="shared" ref="AQ149" si="1199">SUM(AQ151:AQ152)</f>
        <v>0</v>
      </c>
      <c r="AR149" s="93">
        <f t="shared" ref="AR149" si="1200">SUM(AR151:AR152)</f>
        <v>0</v>
      </c>
      <c r="AS149" s="93">
        <f t="shared" ref="AS149" si="1201">+AQ149-AR149</f>
        <v>0</v>
      </c>
      <c r="AT149" s="94" t="str">
        <f>IFERROR(AR149/#REF!*100-100,"-")</f>
        <v>-</v>
      </c>
      <c r="AU149" s="92">
        <f t="shared" ref="AU149" si="1202">SUM(AU151:AU152)</f>
        <v>0</v>
      </c>
      <c r="AV149" s="93">
        <f t="shared" ref="AV149:AZ149" si="1203">SUM(AV151:AV152)</f>
        <v>0</v>
      </c>
      <c r="AW149" s="93">
        <f t="shared" ref="AW149" si="1204">+AU149-AV149</f>
        <v>0</v>
      </c>
      <c r="AX149" s="94" t="str">
        <f>IFERROR(AV149/#REF!*100-100,"-")</f>
        <v>-</v>
      </c>
      <c r="AY149" s="92">
        <f t="shared" ref="AY149" si="1205">SUM(AY151:AY152)</f>
        <v>0</v>
      </c>
      <c r="AZ149" s="93">
        <f t="shared" si="1203"/>
        <v>0</v>
      </c>
      <c r="BA149" s="93">
        <f t="shared" ref="BA149" si="1206">+AY149-AZ149</f>
        <v>0</v>
      </c>
      <c r="BB149" s="94" t="str">
        <f>IFERROR(AZ149/#REF!*100-100,"-")</f>
        <v>-</v>
      </c>
      <c r="BC149" s="95">
        <f t="shared" ref="BC149" si="1207">SUM(BC151:BC152)</f>
        <v>0</v>
      </c>
      <c r="BD149" s="3">
        <f>+IF(SUM(D149:AT149)&lt;&gt;0,1,0)</f>
        <v>0</v>
      </c>
      <c r="BE149" s="3">
        <f>+IF(SUM(D149:AT149)&lt;&gt;0,1,0)</f>
        <v>0</v>
      </c>
    </row>
    <row r="150" spans="1:57" ht="15" hidden="1" customHeight="1">
      <c r="A150" s="49"/>
      <c r="B150" s="50"/>
      <c r="C150" s="96"/>
      <c r="D150" s="97"/>
      <c r="E150" s="97"/>
      <c r="F150" s="82"/>
      <c r="G150" s="96"/>
      <c r="H150" s="97"/>
      <c r="I150" s="97"/>
      <c r="J150" s="82"/>
      <c r="K150" s="96"/>
      <c r="L150" s="97"/>
      <c r="M150" s="97"/>
      <c r="N150" s="82"/>
      <c r="O150" s="96"/>
      <c r="P150" s="97"/>
      <c r="Q150" s="97"/>
      <c r="R150" s="82"/>
      <c r="S150" s="96"/>
      <c r="T150" s="97"/>
      <c r="U150" s="97"/>
      <c r="V150" s="82"/>
      <c r="W150" s="96"/>
      <c r="X150" s="97"/>
      <c r="Y150" s="97"/>
      <c r="Z150" s="82"/>
      <c r="AA150" s="96"/>
      <c r="AB150" s="97"/>
      <c r="AC150" s="97"/>
      <c r="AD150" s="82"/>
      <c r="AE150" s="96"/>
      <c r="AF150" s="97"/>
      <c r="AG150" s="97"/>
      <c r="AH150" s="82"/>
      <c r="AI150" s="83"/>
      <c r="AJ150" s="84"/>
      <c r="AK150" s="84"/>
      <c r="AL150" s="82"/>
      <c r="AM150" s="83"/>
      <c r="AN150" s="84"/>
      <c r="AO150" s="84"/>
      <c r="AP150" s="82"/>
      <c r="AQ150" s="96"/>
      <c r="AR150" s="97"/>
      <c r="AS150" s="97"/>
      <c r="AT150" s="98"/>
      <c r="AU150" s="96"/>
      <c r="AV150" s="97"/>
      <c r="AW150" s="97"/>
      <c r="AX150" s="98"/>
      <c r="AY150" s="96"/>
      <c r="AZ150" s="97"/>
      <c r="BA150" s="97"/>
      <c r="BB150" s="98"/>
      <c r="BC150" s="99"/>
      <c r="BD150" s="3">
        <v>0</v>
      </c>
      <c r="BE150" s="3">
        <v>0</v>
      </c>
    </row>
    <row r="151" spans="1:57" ht="15" hidden="1" customHeight="1">
      <c r="A151" s="49">
        <v>32100000</v>
      </c>
      <c r="B151" s="50" t="s">
        <v>106</v>
      </c>
      <c r="C151" s="55">
        <v>0</v>
      </c>
      <c r="D151" s="56">
        <v>0</v>
      </c>
      <c r="E151" s="56">
        <f t="shared" si="698"/>
        <v>0</v>
      </c>
      <c r="F151" s="21" t="e">
        <f t="shared" ref="F151:F152" si="1208">+(D151/C151)*100</f>
        <v>#DIV/0!</v>
      </c>
      <c r="G151" s="55">
        <v>0</v>
      </c>
      <c r="H151" s="56">
        <v>0</v>
      </c>
      <c r="I151" s="56">
        <f t="shared" ref="I151:I152" si="1209">+G151-H151</f>
        <v>0</v>
      </c>
      <c r="J151" s="21" t="e">
        <f t="shared" ref="J151:J152" si="1210">+(H151/G151)*100</f>
        <v>#DIV/0!</v>
      </c>
      <c r="K151" s="55">
        <v>0</v>
      </c>
      <c r="L151" s="56">
        <v>0</v>
      </c>
      <c r="M151" s="56">
        <f t="shared" ref="M151:M152" si="1211">+K151-L151</f>
        <v>0</v>
      </c>
      <c r="N151" s="21" t="e">
        <f t="shared" ref="N151:N152" si="1212">+(L151/K151)*100</f>
        <v>#DIV/0!</v>
      </c>
      <c r="O151" s="55">
        <v>0</v>
      </c>
      <c r="P151" s="56">
        <v>0</v>
      </c>
      <c r="Q151" s="56">
        <f t="shared" ref="Q151:Q152" si="1213">+O151-P151</f>
        <v>0</v>
      </c>
      <c r="R151" s="21" t="e">
        <f t="shared" ref="R151:R152" si="1214">+(P151/O151)*100</f>
        <v>#DIV/0!</v>
      </c>
      <c r="S151" s="55">
        <v>0</v>
      </c>
      <c r="T151" s="56">
        <v>0</v>
      </c>
      <c r="U151" s="56">
        <f t="shared" ref="U151:U152" si="1215">+S151-T151</f>
        <v>0</v>
      </c>
      <c r="V151" s="21" t="e">
        <f t="shared" ref="V151:V152" si="1216">+(T151/S151)*100</f>
        <v>#DIV/0!</v>
      </c>
      <c r="W151" s="55">
        <v>0</v>
      </c>
      <c r="X151" s="56">
        <v>0</v>
      </c>
      <c r="Y151" s="56">
        <f t="shared" ref="Y151:Y152" si="1217">+W151-X151</f>
        <v>0</v>
      </c>
      <c r="Z151" s="21" t="e">
        <f t="shared" ref="Z151:Z152" si="1218">+(X151/W151)*100</f>
        <v>#DIV/0!</v>
      </c>
      <c r="AA151" s="55">
        <v>0</v>
      </c>
      <c r="AB151" s="56">
        <v>0</v>
      </c>
      <c r="AC151" s="56">
        <f t="shared" ref="AC151:AC152" si="1219">+AA151-AB151</f>
        <v>0</v>
      </c>
      <c r="AD151" s="21" t="e">
        <f t="shared" ref="AD151:AD152" si="1220">+(AB151/AA151)*100</f>
        <v>#DIV/0!</v>
      </c>
      <c r="AE151" s="55">
        <v>0</v>
      </c>
      <c r="AF151" s="56">
        <v>0</v>
      </c>
      <c r="AG151" s="56">
        <f t="shared" ref="AG151:AG152" si="1221">+AE151-AF151</f>
        <v>0</v>
      </c>
      <c r="AH151" s="21" t="e">
        <f t="shared" ref="AH151:AH152" si="1222">+(AF151/AE151)*100</f>
        <v>#DIV/0!</v>
      </c>
      <c r="AI151" s="22">
        <v>0</v>
      </c>
      <c r="AJ151" s="20">
        <v>0</v>
      </c>
      <c r="AK151" s="20">
        <f t="shared" ref="AK151:AK152" si="1223">+AI151-AJ151</f>
        <v>0</v>
      </c>
      <c r="AL151" s="21" t="e">
        <f t="shared" ref="AL151:AL152" si="1224">+(AJ151/AI151)*100</f>
        <v>#DIV/0!</v>
      </c>
      <c r="AM151" s="22">
        <v>0</v>
      </c>
      <c r="AN151" s="20">
        <v>0</v>
      </c>
      <c r="AO151" s="20">
        <f t="shared" ref="AO151:AO152" si="1225">+AM151-AN151</f>
        <v>0</v>
      </c>
      <c r="AP151" s="21" t="e">
        <f t="shared" ref="AP151:AP152" si="1226">+(AN151/AM151)*100</f>
        <v>#DIV/0!</v>
      </c>
      <c r="AQ151" s="55">
        <v>0</v>
      </c>
      <c r="AR151" s="56">
        <v>0</v>
      </c>
      <c r="AS151" s="56">
        <f t="shared" ref="AS151:AS152" si="1227">+AQ151-AR151</f>
        <v>0</v>
      </c>
      <c r="AT151" s="62" t="e">
        <f t="shared" ref="AT151:AT152" si="1228">+(AR151/AQ151)*100</f>
        <v>#DIV/0!</v>
      </c>
      <c r="AU151" s="55">
        <v>0</v>
      </c>
      <c r="AV151" s="56">
        <v>0</v>
      </c>
      <c r="AW151" s="56">
        <f t="shared" ref="AW151:AW152" si="1229">+AU151-AV151</f>
        <v>0</v>
      </c>
      <c r="AX151" s="62" t="e">
        <f t="shared" ref="AX151:AX152" si="1230">+(AV151/AU151)*100</f>
        <v>#DIV/0!</v>
      </c>
      <c r="AY151" s="55">
        <v>0</v>
      </c>
      <c r="AZ151" s="56">
        <v>0</v>
      </c>
      <c r="BA151" s="56">
        <f t="shared" ref="BA151:BA152" si="1231">+AY151-AZ151</f>
        <v>0</v>
      </c>
      <c r="BB151" s="62" t="e">
        <f t="shared" ref="BB151:BB152" si="1232">+(AZ151/AY151)*100</f>
        <v>#DIV/0!</v>
      </c>
      <c r="BC151" s="58">
        <v>0</v>
      </c>
      <c r="BD151" s="3" t="e">
        <f>+IF(SUM(D151:AT151)&lt;&gt;0,1,0)</f>
        <v>#DIV/0!</v>
      </c>
      <c r="BE151" s="3" t="e">
        <f>+IF(SUM(D151:AT151)&lt;&gt;0,1,0)</f>
        <v>#DIV/0!</v>
      </c>
    </row>
    <row r="152" spans="1:57" ht="15" hidden="1" customHeight="1">
      <c r="A152" s="49">
        <v>32110100</v>
      </c>
      <c r="B152" s="50" t="s">
        <v>107</v>
      </c>
      <c r="C152" s="55">
        <v>0</v>
      </c>
      <c r="D152" s="56">
        <v>0</v>
      </c>
      <c r="E152" s="56">
        <f t="shared" si="698"/>
        <v>0</v>
      </c>
      <c r="F152" s="21" t="e">
        <f t="shared" si="1208"/>
        <v>#DIV/0!</v>
      </c>
      <c r="G152" s="55">
        <v>0</v>
      </c>
      <c r="H152" s="56">
        <v>0</v>
      </c>
      <c r="I152" s="56">
        <f t="shared" si="1209"/>
        <v>0</v>
      </c>
      <c r="J152" s="21" t="e">
        <f t="shared" si="1210"/>
        <v>#DIV/0!</v>
      </c>
      <c r="K152" s="55">
        <v>0</v>
      </c>
      <c r="L152" s="56">
        <v>0</v>
      </c>
      <c r="M152" s="56">
        <f t="shared" si="1211"/>
        <v>0</v>
      </c>
      <c r="N152" s="21" t="e">
        <f t="shared" si="1212"/>
        <v>#DIV/0!</v>
      </c>
      <c r="O152" s="55">
        <v>0</v>
      </c>
      <c r="P152" s="56">
        <v>0</v>
      </c>
      <c r="Q152" s="56">
        <f t="shared" si="1213"/>
        <v>0</v>
      </c>
      <c r="R152" s="21" t="e">
        <f t="shared" si="1214"/>
        <v>#DIV/0!</v>
      </c>
      <c r="S152" s="55">
        <v>0</v>
      </c>
      <c r="T152" s="56">
        <v>0</v>
      </c>
      <c r="U152" s="56">
        <f t="shared" si="1215"/>
        <v>0</v>
      </c>
      <c r="V152" s="21" t="e">
        <f t="shared" si="1216"/>
        <v>#DIV/0!</v>
      </c>
      <c r="W152" s="55">
        <v>0</v>
      </c>
      <c r="X152" s="56">
        <v>0</v>
      </c>
      <c r="Y152" s="56">
        <f t="shared" si="1217"/>
        <v>0</v>
      </c>
      <c r="Z152" s="21" t="e">
        <f t="shared" si="1218"/>
        <v>#DIV/0!</v>
      </c>
      <c r="AA152" s="55">
        <v>0</v>
      </c>
      <c r="AB152" s="56">
        <v>0</v>
      </c>
      <c r="AC152" s="56">
        <f t="shared" si="1219"/>
        <v>0</v>
      </c>
      <c r="AD152" s="21" t="e">
        <f t="shared" si="1220"/>
        <v>#DIV/0!</v>
      </c>
      <c r="AE152" s="55">
        <v>0</v>
      </c>
      <c r="AF152" s="56">
        <v>0</v>
      </c>
      <c r="AG152" s="56">
        <f t="shared" si="1221"/>
        <v>0</v>
      </c>
      <c r="AH152" s="21" t="e">
        <f t="shared" si="1222"/>
        <v>#DIV/0!</v>
      </c>
      <c r="AI152" s="22">
        <v>0</v>
      </c>
      <c r="AJ152" s="20">
        <v>0</v>
      </c>
      <c r="AK152" s="20">
        <f t="shared" si="1223"/>
        <v>0</v>
      </c>
      <c r="AL152" s="21" t="e">
        <f t="shared" si="1224"/>
        <v>#DIV/0!</v>
      </c>
      <c r="AM152" s="22">
        <v>0</v>
      </c>
      <c r="AN152" s="20">
        <v>0</v>
      </c>
      <c r="AO152" s="20">
        <f t="shared" si="1225"/>
        <v>0</v>
      </c>
      <c r="AP152" s="21" t="e">
        <f t="shared" si="1226"/>
        <v>#DIV/0!</v>
      </c>
      <c r="AQ152" s="55">
        <v>0</v>
      </c>
      <c r="AR152" s="56">
        <v>0</v>
      </c>
      <c r="AS152" s="56">
        <f t="shared" si="1227"/>
        <v>0</v>
      </c>
      <c r="AT152" s="62" t="e">
        <f t="shared" si="1228"/>
        <v>#DIV/0!</v>
      </c>
      <c r="AU152" s="55">
        <v>0</v>
      </c>
      <c r="AV152" s="56">
        <v>0</v>
      </c>
      <c r="AW152" s="56">
        <f t="shared" si="1229"/>
        <v>0</v>
      </c>
      <c r="AX152" s="62" t="e">
        <f t="shared" si="1230"/>
        <v>#DIV/0!</v>
      </c>
      <c r="AY152" s="55">
        <v>0</v>
      </c>
      <c r="AZ152" s="56">
        <v>0</v>
      </c>
      <c r="BA152" s="56">
        <f t="shared" si="1231"/>
        <v>0</v>
      </c>
      <c r="BB152" s="62" t="e">
        <f t="shared" si="1232"/>
        <v>#DIV/0!</v>
      </c>
      <c r="BC152" s="58">
        <v>0</v>
      </c>
      <c r="BD152" s="3" t="e">
        <f>+IF(SUM(D152:AT152)&lt;&gt;0,1,0)</f>
        <v>#DIV/0!</v>
      </c>
      <c r="BE152" s="3" t="e">
        <f>+IF(SUM(D152:AT152)&lt;&gt;0,1,0)</f>
        <v>#DIV/0!</v>
      </c>
    </row>
    <row r="153" spans="1:57" ht="15" hidden="1" customHeight="1">
      <c r="A153" s="49"/>
      <c r="B153" s="50"/>
      <c r="C153" s="96"/>
      <c r="D153" s="97"/>
      <c r="E153" s="97"/>
      <c r="F153" s="82"/>
      <c r="G153" s="96"/>
      <c r="H153" s="97"/>
      <c r="I153" s="97"/>
      <c r="J153" s="82"/>
      <c r="K153" s="96"/>
      <c r="L153" s="97"/>
      <c r="M153" s="97"/>
      <c r="N153" s="82"/>
      <c r="O153" s="96"/>
      <c r="P153" s="97"/>
      <c r="Q153" s="97"/>
      <c r="R153" s="82"/>
      <c r="S153" s="96"/>
      <c r="T153" s="97"/>
      <c r="U153" s="97"/>
      <c r="V153" s="82"/>
      <c r="W153" s="96"/>
      <c r="X153" s="97"/>
      <c r="Y153" s="97"/>
      <c r="Z153" s="82"/>
      <c r="AA153" s="96"/>
      <c r="AB153" s="97"/>
      <c r="AC153" s="97"/>
      <c r="AD153" s="82"/>
      <c r="AE153" s="96"/>
      <c r="AF153" s="97"/>
      <c r="AG153" s="97"/>
      <c r="AH153" s="82"/>
      <c r="AI153" s="83"/>
      <c r="AJ153" s="84"/>
      <c r="AK153" s="84"/>
      <c r="AL153" s="82"/>
      <c r="AM153" s="83"/>
      <c r="AN153" s="84"/>
      <c r="AO153" s="84"/>
      <c r="AP153" s="82"/>
      <c r="AQ153" s="96"/>
      <c r="AR153" s="97"/>
      <c r="AS153" s="97"/>
      <c r="AT153" s="98"/>
      <c r="AU153" s="96"/>
      <c r="AV153" s="97"/>
      <c r="AW153" s="97"/>
      <c r="AX153" s="98"/>
      <c r="AY153" s="96"/>
      <c r="AZ153" s="97"/>
      <c r="BA153" s="97"/>
      <c r="BB153" s="98"/>
      <c r="BC153" s="99"/>
      <c r="BD153" s="3">
        <v>0</v>
      </c>
      <c r="BE153" s="3">
        <v>0</v>
      </c>
    </row>
    <row r="154" spans="1:57" s="2" customFormat="1" ht="15" customHeight="1">
      <c r="A154" s="59">
        <v>33000000</v>
      </c>
      <c r="B154" s="25" t="s">
        <v>108</v>
      </c>
      <c r="C154" s="74">
        <f t="shared" ref="C154" si="1233">SUM(C156:C157)</f>
        <v>103032699.3</v>
      </c>
      <c r="D154" s="75">
        <f>SUM(D156:D157)</f>
        <v>103032699.28661978</v>
      </c>
      <c r="E154" s="75">
        <f t="shared" si="698"/>
        <v>1.338021457195282E-2</v>
      </c>
      <c r="F154" s="76">
        <f t="shared" ref="F154" si="1234">+(D154/C154)*100</f>
        <v>99.999999987013624</v>
      </c>
      <c r="G154" s="74">
        <f t="shared" ref="G154" si="1235">SUM(G156:G157)</f>
        <v>100993505.2</v>
      </c>
      <c r="H154" s="75">
        <f t="shared" ref="H154:L154" si="1236">SUM(H156:H157)</f>
        <v>100993505.2</v>
      </c>
      <c r="I154" s="75">
        <f t="shared" ref="I154" si="1237">+G154-H154</f>
        <v>0</v>
      </c>
      <c r="J154" s="76">
        <f t="shared" ref="J154" si="1238">+(H154/G154)*100</f>
        <v>100</v>
      </c>
      <c r="K154" s="74">
        <f t="shared" ref="K154" si="1239">SUM(K156:K157)</f>
        <v>90000000</v>
      </c>
      <c r="L154" s="75">
        <f t="shared" si="1236"/>
        <v>107655190.73345001</v>
      </c>
      <c r="M154" s="75">
        <f t="shared" ref="M154" si="1240">+K154-L154</f>
        <v>-17655190.73345001</v>
      </c>
      <c r="N154" s="76">
        <f t="shared" ref="N154" si="1241">+(L154/K154)*100</f>
        <v>119.61687859272223</v>
      </c>
      <c r="O154" s="74">
        <f t="shared" ref="O154" si="1242">SUM(O156:O157)</f>
        <v>138000000</v>
      </c>
      <c r="P154" s="75">
        <f t="shared" ref="P154:T154" si="1243">SUM(P156:P157)</f>
        <v>163268419.41249999</v>
      </c>
      <c r="Q154" s="75">
        <f t="shared" ref="Q154" si="1244">+O154-P154</f>
        <v>-25268419.412499994</v>
      </c>
      <c r="R154" s="76">
        <f t="shared" ref="R154" si="1245">+(P154/O154)*100</f>
        <v>118.31044884963768</v>
      </c>
      <c r="S154" s="74">
        <f t="shared" ref="S154" si="1246">SUM(S156:S157)</f>
        <v>103442700</v>
      </c>
      <c r="T154" s="75">
        <f t="shared" si="1243"/>
        <v>103442733.04626001</v>
      </c>
      <c r="U154" s="75">
        <f t="shared" ref="U154" si="1247">+S154-T154</f>
        <v>-33.046260014176369</v>
      </c>
      <c r="V154" s="76">
        <f t="shared" ref="V154" si="1248">+(T154/S154)*100</f>
        <v>100.00003194643993</v>
      </c>
      <c r="W154" s="74">
        <f t="shared" ref="W154" si="1249">SUM(W156:W157)</f>
        <v>75557905.299999997</v>
      </c>
      <c r="X154" s="75">
        <f t="shared" ref="X154:AB154" si="1250">SUM(X156:X157)</f>
        <v>75557905.274599999</v>
      </c>
      <c r="Y154" s="75">
        <f t="shared" ref="Y154" si="1251">+W154-X154</f>
        <v>2.539999783039093E-2</v>
      </c>
      <c r="Z154" s="76">
        <f t="shared" ref="Z154" si="1252">+(X154/W154)*100</f>
        <v>99.999999966383399</v>
      </c>
      <c r="AA154" s="74">
        <f t="shared" ref="AA154" si="1253">SUM(AA156:AA157)</f>
        <v>94076844.379999995</v>
      </c>
      <c r="AB154" s="75">
        <f t="shared" si="1250"/>
        <v>95282642.872190058</v>
      </c>
      <c r="AC154" s="75">
        <f t="shared" ref="AC154" si="1254">+AA154-AB154</f>
        <v>-1205798.492190063</v>
      </c>
      <c r="AD154" s="76">
        <f t="shared" ref="AD154" si="1255">+(AB154/AA154)*100</f>
        <v>101.28171655856093</v>
      </c>
      <c r="AE154" s="74">
        <f t="shared" ref="AE154" si="1256">SUM(AE156:AE157)</f>
        <v>86957993.252000004</v>
      </c>
      <c r="AF154" s="75">
        <f t="shared" ref="AF154" si="1257">SUM(AF156:AF157)</f>
        <v>86962197.256099999</v>
      </c>
      <c r="AG154" s="75">
        <f t="shared" ref="AG154" si="1258">+AE154-AF154</f>
        <v>-4204.0040999948978</v>
      </c>
      <c r="AH154" s="76">
        <f t="shared" ref="AH154" si="1259">+(AF154/AE154)*100</f>
        <v>100.00483452290328</v>
      </c>
      <c r="AI154" s="77">
        <f t="shared" ref="AI154" si="1260">SUM(AI156:AI157)</f>
        <v>100004204.00399999</v>
      </c>
      <c r="AJ154" s="78">
        <f t="shared" ref="AJ154:AN154" si="1261">SUM(AJ156:AJ157)</f>
        <v>122547382.15050001</v>
      </c>
      <c r="AK154" s="78">
        <f t="shared" ref="AK154" si="1262">+AI154-AJ154</f>
        <v>-22543178.146500021</v>
      </c>
      <c r="AL154" s="76">
        <f t="shared" ref="AL154" si="1263">+(AJ154/AI154)*100</f>
        <v>122.54223047022936</v>
      </c>
      <c r="AM154" s="77">
        <f t="shared" ref="AM154" si="1264">SUM(AM156:AM157)</f>
        <v>85000000</v>
      </c>
      <c r="AN154" s="78">
        <f t="shared" si="1261"/>
        <v>140880682.11679998</v>
      </c>
      <c r="AO154" s="78">
        <f t="shared" ref="AO154" si="1265">+AM154-AN154</f>
        <v>-55880682.11679998</v>
      </c>
      <c r="AP154" s="76">
        <f t="shared" ref="AP154" si="1266">+(AN154/AM154)*100</f>
        <v>165.74197896094117</v>
      </c>
      <c r="AQ154" s="74">
        <f t="shared" ref="AQ154" si="1267">SUM(AQ156:AQ157)</f>
        <v>136658606.0575105</v>
      </c>
      <c r="AR154" s="75">
        <f t="shared" ref="AR154" si="1268">SUM(AR156:AR157)</f>
        <v>204842371.42092001</v>
      </c>
      <c r="AS154" s="75">
        <f t="shared" ref="AS154" si="1269">+AQ154-AR154</f>
        <v>-68183765.363409519</v>
      </c>
      <c r="AT154" s="78">
        <f t="shared" ref="AT154" si="1270">+(AR154/AQ154)*100</f>
        <v>149.8935027441415</v>
      </c>
      <c r="AU154" s="74">
        <f t="shared" ref="AU154:AV154" si="1271">SUM(AU156:AU157)</f>
        <v>180000000</v>
      </c>
      <c r="AV154" s="75">
        <f t="shared" si="1271"/>
        <v>180000000</v>
      </c>
      <c r="AW154" s="75">
        <f t="shared" ref="AW154" si="1272">+AU154-AV154</f>
        <v>0</v>
      </c>
      <c r="AX154" s="76">
        <f t="shared" ref="AX154" si="1273">+(AV154/AU154)*100</f>
        <v>100</v>
      </c>
      <c r="AY154" s="74">
        <f t="shared" ref="AY154" si="1274">SUM(AY156:AY157)</f>
        <v>187000000</v>
      </c>
      <c r="AZ154" s="75">
        <f t="shared" ref="AZ154" si="1275">SUM(AZ156:AZ157)</f>
        <v>187000000</v>
      </c>
      <c r="BA154" s="75">
        <f t="shared" ref="BA154" si="1276">+AY154-AZ154</f>
        <v>0</v>
      </c>
      <c r="BB154" s="76">
        <f t="shared" ref="BB154" si="1277">+(AZ154/AY154)*100</f>
        <v>100</v>
      </c>
      <c r="BC154" s="79">
        <f t="shared" ref="BC154" si="1278">SUM(BC156:BC157)</f>
        <v>150167263.53800535</v>
      </c>
      <c r="BD154" s="3">
        <f>+IF(SUM(D154:AT154)&lt;&gt;0,1,0)</f>
        <v>1</v>
      </c>
      <c r="BE154" s="3">
        <f>+IF(SUM(D154:AT154)&lt;&gt;0,1,0)</f>
        <v>1</v>
      </c>
    </row>
    <row r="155" spans="1:57" ht="15" customHeight="1">
      <c r="A155" s="49"/>
      <c r="B155" s="50"/>
      <c r="C155" s="80"/>
      <c r="D155" s="81"/>
      <c r="E155" s="81"/>
      <c r="F155" s="82"/>
      <c r="G155" s="80"/>
      <c r="H155" s="81"/>
      <c r="I155" s="81"/>
      <c r="J155" s="82"/>
      <c r="K155" s="80"/>
      <c r="L155" s="81"/>
      <c r="M155" s="81"/>
      <c r="N155" s="82"/>
      <c r="O155" s="80"/>
      <c r="P155" s="81"/>
      <c r="Q155" s="81"/>
      <c r="R155" s="82"/>
      <c r="S155" s="80"/>
      <c r="T155" s="81"/>
      <c r="U155" s="81"/>
      <c r="V155" s="82"/>
      <c r="W155" s="80"/>
      <c r="X155" s="81"/>
      <c r="Y155" s="81"/>
      <c r="Z155" s="82"/>
      <c r="AA155" s="80"/>
      <c r="AB155" s="81"/>
      <c r="AC155" s="81"/>
      <c r="AD155" s="82"/>
      <c r="AE155" s="80"/>
      <c r="AF155" s="81"/>
      <c r="AG155" s="81"/>
      <c r="AH155" s="82"/>
      <c r="AI155" s="83"/>
      <c r="AJ155" s="84"/>
      <c r="AK155" s="84"/>
      <c r="AL155" s="82"/>
      <c r="AM155" s="83"/>
      <c r="AN155" s="84"/>
      <c r="AO155" s="84"/>
      <c r="AP155" s="82"/>
      <c r="AQ155" s="80"/>
      <c r="AR155" s="81"/>
      <c r="AS155" s="81"/>
      <c r="AT155" s="81"/>
      <c r="AU155" s="80"/>
      <c r="AV155" s="81"/>
      <c r="AW155" s="81"/>
      <c r="AX155" s="85"/>
      <c r="AY155" s="80"/>
      <c r="AZ155" s="81"/>
      <c r="BA155" s="81"/>
      <c r="BB155" s="85"/>
      <c r="BC155" s="86"/>
      <c r="BD155" s="3"/>
    </row>
    <row r="156" spans="1:57" ht="15" customHeight="1">
      <c r="A156" s="49">
        <v>33100000</v>
      </c>
      <c r="B156" s="50" t="s">
        <v>109</v>
      </c>
      <c r="C156" s="30">
        <v>103032699.3</v>
      </c>
      <c r="D156" s="31">
        <v>103032699.28661978</v>
      </c>
      <c r="E156" s="31">
        <f t="shared" si="698"/>
        <v>1.338021457195282E-2</v>
      </c>
      <c r="F156" s="21">
        <f t="shared" ref="F156" si="1279">+(D156/C156)*100</f>
        <v>99.999999987013624</v>
      </c>
      <c r="G156" s="30">
        <v>100993505.2</v>
      </c>
      <c r="H156" s="31">
        <v>100993505.2</v>
      </c>
      <c r="I156" s="31">
        <f t="shared" ref="I156:I158" si="1280">+G156-H156</f>
        <v>0</v>
      </c>
      <c r="J156" s="21">
        <f t="shared" ref="J156:J158" si="1281">+(H156/G156)*100</f>
        <v>100</v>
      </c>
      <c r="K156" s="30">
        <v>90000000</v>
      </c>
      <c r="L156" s="31">
        <v>107655190.73345001</v>
      </c>
      <c r="M156" s="31">
        <f t="shared" ref="M156:M158" si="1282">+K156-L156</f>
        <v>-17655190.73345001</v>
      </c>
      <c r="N156" s="21">
        <f t="shared" ref="N156:N158" si="1283">+(L156/K156)*100</f>
        <v>119.61687859272223</v>
      </c>
      <c r="O156" s="30">
        <v>138000000</v>
      </c>
      <c r="P156" s="31">
        <v>163268419.41249999</v>
      </c>
      <c r="Q156" s="31">
        <f t="shared" ref="Q156:Q158" si="1284">+O156-P156</f>
        <v>-25268419.412499994</v>
      </c>
      <c r="R156" s="21">
        <f t="shared" ref="R156:R158" si="1285">+(P156/O156)*100</f>
        <v>118.31044884963768</v>
      </c>
      <c r="S156" s="30">
        <v>103442700</v>
      </c>
      <c r="T156" s="31">
        <v>103442733.04626001</v>
      </c>
      <c r="U156" s="31">
        <f t="shared" ref="U156:U158" si="1286">+S156-T156</f>
        <v>-33.046260014176369</v>
      </c>
      <c r="V156" s="21">
        <f t="shared" ref="V156:V158" si="1287">+(T156/S156)*100</f>
        <v>100.00003194643993</v>
      </c>
      <c r="W156" s="30">
        <v>9041787.3000000007</v>
      </c>
      <c r="X156" s="31">
        <v>9041787.2760000005</v>
      </c>
      <c r="Y156" s="31">
        <f t="shared" ref="Y156:Y158" si="1288">+W156-X156</f>
        <v>2.4000000208616257E-2</v>
      </c>
      <c r="Z156" s="21">
        <f t="shared" ref="Z156:Z158" si="1289">+(X156/W156)*100</f>
        <v>99.999999734565748</v>
      </c>
      <c r="AA156" s="30">
        <v>0</v>
      </c>
      <c r="AB156" s="31">
        <v>0</v>
      </c>
      <c r="AC156" s="31">
        <f t="shared" ref="AC156:AC158" si="1290">+AA156-AB156</f>
        <v>0</v>
      </c>
      <c r="AD156" s="21">
        <v>0</v>
      </c>
      <c r="AE156" s="30">
        <v>0</v>
      </c>
      <c r="AF156" s="31">
        <v>4204.0047000000004</v>
      </c>
      <c r="AG156" s="31">
        <f t="shared" ref="AG156:AG158" si="1291">+AE156-AF156</f>
        <v>-4204.0047000000004</v>
      </c>
      <c r="AH156" s="21">
        <v>0</v>
      </c>
      <c r="AI156" s="22">
        <v>4204.0039999999999</v>
      </c>
      <c r="AJ156" s="20">
        <v>4204.0047000000004</v>
      </c>
      <c r="AK156" s="20">
        <f t="shared" ref="AK156:AK158" si="1292">+AI156-AJ156</f>
        <v>-7.0000000050640665E-4</v>
      </c>
      <c r="AL156" s="21">
        <f t="shared" ref="AL156:AL158" si="1293">+(AJ156/AI156)*100</f>
        <v>100.00001665079293</v>
      </c>
      <c r="AM156" s="22">
        <v>0</v>
      </c>
      <c r="AN156" s="20">
        <v>0</v>
      </c>
      <c r="AO156" s="20">
        <f t="shared" ref="AO156:AO158" si="1294">+AM156-AN156</f>
        <v>0</v>
      </c>
      <c r="AP156" s="21">
        <v>0</v>
      </c>
      <c r="AQ156" s="30">
        <v>0</v>
      </c>
      <c r="AR156" s="31">
        <v>0</v>
      </c>
      <c r="AS156" s="31">
        <f t="shared" ref="AS156:AS158" si="1295">+AQ156-AR156</f>
        <v>0</v>
      </c>
      <c r="AT156" s="20">
        <v>0</v>
      </c>
      <c r="AU156" s="30">
        <v>0</v>
      </c>
      <c r="AV156" s="31">
        <v>0</v>
      </c>
      <c r="AW156" s="31">
        <f t="shared" ref="AW156:AW158" si="1296">+AU156-AV156</f>
        <v>0</v>
      </c>
      <c r="AX156" s="21">
        <v>0</v>
      </c>
      <c r="AY156" s="30">
        <v>0</v>
      </c>
      <c r="AZ156" s="31">
        <v>0</v>
      </c>
      <c r="BA156" s="31">
        <f t="shared" ref="BA156:BA158" si="1297">+AY156-AZ156</f>
        <v>0</v>
      </c>
      <c r="BB156" s="21">
        <v>0</v>
      </c>
      <c r="BC156" s="60">
        <v>0</v>
      </c>
      <c r="BD156" s="3">
        <f>+IF(SUM(D156:AT156)&lt;&gt;0,1,0)</f>
        <v>1</v>
      </c>
      <c r="BE156" s="3">
        <f>+IF(SUM(D156:AT156)&lt;&gt;0,1,0)</f>
        <v>1</v>
      </c>
    </row>
    <row r="157" spans="1:57" ht="15" customHeight="1">
      <c r="A157" s="49">
        <v>33200000</v>
      </c>
      <c r="B157" s="50" t="s">
        <v>110</v>
      </c>
      <c r="C157" s="22">
        <v>0</v>
      </c>
      <c r="D157" s="20">
        <v>0</v>
      </c>
      <c r="E157" s="20">
        <f t="shared" si="698"/>
        <v>0</v>
      </c>
      <c r="F157" s="21">
        <v>0</v>
      </c>
      <c r="G157" s="22">
        <v>0</v>
      </c>
      <c r="H157" s="20">
        <v>0</v>
      </c>
      <c r="I157" s="20">
        <f t="shared" si="1280"/>
        <v>0</v>
      </c>
      <c r="J157" s="21">
        <v>0</v>
      </c>
      <c r="K157" s="22">
        <v>0</v>
      </c>
      <c r="L157" s="20">
        <v>0</v>
      </c>
      <c r="M157" s="20">
        <f t="shared" si="1282"/>
        <v>0</v>
      </c>
      <c r="N157" s="21">
        <v>0</v>
      </c>
      <c r="O157" s="22">
        <v>0</v>
      </c>
      <c r="P157" s="20">
        <v>0</v>
      </c>
      <c r="Q157" s="20">
        <f t="shared" si="1284"/>
        <v>0</v>
      </c>
      <c r="R157" s="21">
        <v>0</v>
      </c>
      <c r="S157" s="22">
        <v>0</v>
      </c>
      <c r="T157" s="20">
        <v>0</v>
      </c>
      <c r="U157" s="20">
        <f t="shared" si="1286"/>
        <v>0</v>
      </c>
      <c r="V157" s="21">
        <v>0</v>
      </c>
      <c r="W157" s="22">
        <v>66516118</v>
      </c>
      <c r="X157" s="20">
        <v>66516117.998599999</v>
      </c>
      <c r="Y157" s="20">
        <f t="shared" si="1288"/>
        <v>1.4000013470649719E-3</v>
      </c>
      <c r="Z157" s="21">
        <f t="shared" si="1289"/>
        <v>99.999999997895245</v>
      </c>
      <c r="AA157" s="22">
        <v>94076844.379999995</v>
      </c>
      <c r="AB157" s="20">
        <v>95282642.872190058</v>
      </c>
      <c r="AC157" s="20">
        <f t="shared" si="1290"/>
        <v>-1205798.492190063</v>
      </c>
      <c r="AD157" s="21">
        <f t="shared" ref="AD157:AD158" si="1298">+(AB157/AA157)*100</f>
        <v>101.28171655856093</v>
      </c>
      <c r="AE157" s="22">
        <v>86957993.252000004</v>
      </c>
      <c r="AF157" s="20">
        <v>86957993.251399994</v>
      </c>
      <c r="AG157" s="20">
        <f t="shared" si="1291"/>
        <v>6.0001015663146973E-4</v>
      </c>
      <c r="AH157" s="21">
        <f t="shared" ref="AH157:AH158" si="1299">+(AF157/AE157)*100</f>
        <v>99.999999999309992</v>
      </c>
      <c r="AI157" s="22">
        <v>100000000</v>
      </c>
      <c r="AJ157" s="20">
        <v>122543178.14580001</v>
      </c>
      <c r="AK157" s="20">
        <f t="shared" si="1292"/>
        <v>-22543178.145800009</v>
      </c>
      <c r="AL157" s="21">
        <f t="shared" si="1293"/>
        <v>122.5431781458</v>
      </c>
      <c r="AM157" s="22">
        <v>85000000</v>
      </c>
      <c r="AN157" s="20">
        <v>140880682.11679998</v>
      </c>
      <c r="AO157" s="20">
        <f t="shared" si="1294"/>
        <v>-55880682.11679998</v>
      </c>
      <c r="AP157" s="21">
        <f t="shared" ref="AP157:AP158" si="1300">+(AN157/AM157)*100</f>
        <v>165.74197896094117</v>
      </c>
      <c r="AQ157" s="22">
        <v>136658606.0575105</v>
      </c>
      <c r="AR157" s="20">
        <v>204842371.42092001</v>
      </c>
      <c r="AS157" s="20">
        <f t="shared" si="1295"/>
        <v>-68183765.363409519</v>
      </c>
      <c r="AT157" s="20">
        <f t="shared" ref="AT157:AT158" si="1301">+(AR157/AQ157)*100</f>
        <v>149.8935027441415</v>
      </c>
      <c r="AU157" s="22">
        <v>180000000</v>
      </c>
      <c r="AV157" s="20">
        <v>180000000</v>
      </c>
      <c r="AW157" s="20">
        <f t="shared" si="1296"/>
        <v>0</v>
      </c>
      <c r="AX157" s="21">
        <f t="shared" ref="AX157:AX158" si="1302">+(AV157/AU157)*100</f>
        <v>100</v>
      </c>
      <c r="AY157" s="22">
        <v>187000000</v>
      </c>
      <c r="AZ157" s="20">
        <v>187000000</v>
      </c>
      <c r="BA157" s="20">
        <f t="shared" si="1297"/>
        <v>0</v>
      </c>
      <c r="BB157" s="21">
        <f t="shared" ref="BB157:BB158" si="1303">+(AZ157/AY157)*100</f>
        <v>100</v>
      </c>
      <c r="BC157" s="60">
        <v>150167263.53800535</v>
      </c>
      <c r="BD157" s="3">
        <f>+IF(SUM(D157:AT157)&lt;&gt;0,1,0)</f>
        <v>1</v>
      </c>
      <c r="BE157" s="3">
        <f>+IF(SUM(D157:AT157)&lt;&gt;0,1,0)</f>
        <v>1</v>
      </c>
    </row>
    <row r="158" spans="1:57" s="2" customFormat="1" ht="18" customHeight="1">
      <c r="A158" s="228" t="s">
        <v>111</v>
      </c>
      <c r="B158" s="229"/>
      <c r="C158" s="144">
        <f>C9+C117+C143</f>
        <v>659507120.20460272</v>
      </c>
      <c r="D158" s="145">
        <f>D9+D117+D143</f>
        <v>651887165.74594975</v>
      </c>
      <c r="E158" s="145">
        <f t="shared" si="698"/>
        <v>7619954.4586529732</v>
      </c>
      <c r="F158" s="146">
        <f t="shared" ref="F158" si="1304">+(D158/C158)*100</f>
        <v>98.844598606260831</v>
      </c>
      <c r="G158" s="144">
        <f>G9+G117+G143</f>
        <v>715663469.4873755</v>
      </c>
      <c r="H158" s="145">
        <f>H9+H117+H143</f>
        <v>737249547.33443999</v>
      </c>
      <c r="I158" s="145">
        <f t="shared" si="1280"/>
        <v>-21586077.847064495</v>
      </c>
      <c r="J158" s="146">
        <f t="shared" si="1281"/>
        <v>103.01623301557174</v>
      </c>
      <c r="K158" s="144">
        <f>K9+K117+K143</f>
        <v>787864829.84630561</v>
      </c>
      <c r="L158" s="145">
        <f>L9+L117+L143</f>
        <v>849491263.68546999</v>
      </c>
      <c r="M158" s="145">
        <f t="shared" si="1282"/>
        <v>-61626433.839164376</v>
      </c>
      <c r="N158" s="146">
        <f t="shared" si="1283"/>
        <v>107.82195517614186</v>
      </c>
      <c r="O158" s="144">
        <f>O9+O117+O143</f>
        <v>893811665.24059355</v>
      </c>
      <c r="P158" s="145">
        <f>P9+P117+P143</f>
        <v>895184796.14918017</v>
      </c>
      <c r="Q158" s="145">
        <f t="shared" si="1284"/>
        <v>-1373130.9085866213</v>
      </c>
      <c r="R158" s="146">
        <f t="shared" si="1285"/>
        <v>100.15362642511687</v>
      </c>
      <c r="S158" s="144">
        <f>S9+S117+S143</f>
        <v>947853349.48782468</v>
      </c>
      <c r="T158" s="145">
        <f>T9+T117+T143</f>
        <v>953395929.35991013</v>
      </c>
      <c r="U158" s="145">
        <f t="shared" si="1286"/>
        <v>-5542579.8720854521</v>
      </c>
      <c r="V158" s="146">
        <f t="shared" si="1287"/>
        <v>100.5847507818673</v>
      </c>
      <c r="W158" s="144">
        <f>W9+W117+W143</f>
        <v>1013001401.2984123</v>
      </c>
      <c r="X158" s="145">
        <f>X9+X117+X143</f>
        <v>970513615.39337015</v>
      </c>
      <c r="Y158" s="145">
        <f t="shared" si="1288"/>
        <v>42487785.905042171</v>
      </c>
      <c r="Z158" s="146">
        <f t="shared" si="1289"/>
        <v>95.805752504331821</v>
      </c>
      <c r="AA158" s="144">
        <f>AA9+AA117+AA143</f>
        <v>1066036638.7381855</v>
      </c>
      <c r="AB158" s="145">
        <f>AB9+AB117+AB143</f>
        <v>1092019148.0829699</v>
      </c>
      <c r="AC158" s="145">
        <f t="shared" si="1290"/>
        <v>-25982509.344784379</v>
      </c>
      <c r="AD158" s="146">
        <f t="shared" si="1298"/>
        <v>102.43729984511025</v>
      </c>
      <c r="AE158" s="144">
        <f>AE9+AE117+AE143</f>
        <v>1119094648.102706</v>
      </c>
      <c r="AF158" s="145">
        <f>AF9+AF117+AF143</f>
        <v>1119666660.6540999</v>
      </c>
      <c r="AG158" s="145">
        <f t="shared" si="1291"/>
        <v>-572012.55139398575</v>
      </c>
      <c r="AH158" s="146">
        <f t="shared" si="1299"/>
        <v>100.0511138671214</v>
      </c>
      <c r="AI158" s="147">
        <f>AI9+AI117+AI143</f>
        <v>1213482924.64678</v>
      </c>
      <c r="AJ158" s="148">
        <f>AJ9+AJ117+AJ143</f>
        <v>1312202199.1959801</v>
      </c>
      <c r="AK158" s="148">
        <f t="shared" si="1292"/>
        <v>-98719274.549200058</v>
      </c>
      <c r="AL158" s="146">
        <f t="shared" si="1293"/>
        <v>108.1352009611454</v>
      </c>
      <c r="AM158" s="147">
        <f>AM9+AM117+AM143</f>
        <v>1360990289.5805757</v>
      </c>
      <c r="AN158" s="148">
        <f>AN9+AN117+AN143</f>
        <v>1493135885.0201702</v>
      </c>
      <c r="AO158" s="148">
        <f t="shared" si="1294"/>
        <v>-132145595.43959451</v>
      </c>
      <c r="AP158" s="146">
        <f t="shared" si="1300"/>
        <v>109.70951787468803</v>
      </c>
      <c r="AQ158" s="144">
        <f>AQ9+AQ117+AQ143</f>
        <v>1914823901.2299004</v>
      </c>
      <c r="AR158" s="145">
        <f>AR9+AR117+AR143</f>
        <v>1797402175.3061099</v>
      </c>
      <c r="AS158" s="145">
        <f t="shared" si="1295"/>
        <v>117421725.92379045</v>
      </c>
      <c r="AT158" s="148">
        <f t="shared" si="1301"/>
        <v>93.867753277553618</v>
      </c>
      <c r="AU158" s="152">
        <f>AU9+AU117+AU143</f>
        <v>1925483047.0352895</v>
      </c>
      <c r="AV158" s="145">
        <f>AV9+AV117+AV143</f>
        <v>1806402061.6537399</v>
      </c>
      <c r="AW158" s="145">
        <f t="shared" si="1296"/>
        <v>119080985.3815496</v>
      </c>
      <c r="AX158" s="146">
        <f t="shared" si="1302"/>
        <v>93.81552667706417</v>
      </c>
      <c r="AY158" s="144">
        <f>AY9+AY117+AY143</f>
        <v>1956106105.104825</v>
      </c>
      <c r="AZ158" s="145">
        <f>AZ9+AZ117+AZ143</f>
        <v>2068637011.7881601</v>
      </c>
      <c r="BA158" s="145">
        <f t="shared" si="1297"/>
        <v>-112530906.68333507</v>
      </c>
      <c r="BB158" s="146">
        <f t="shared" si="1303"/>
        <v>105.7528017723407</v>
      </c>
      <c r="BC158" s="149">
        <f>BC9+BC117+BC143</f>
        <v>1944812148.2990198</v>
      </c>
      <c r="BD158" s="3">
        <f>+IF(SUM(D158:AT158)&lt;&gt;0,1,0)</f>
        <v>1</v>
      </c>
      <c r="BE158" s="3">
        <f>+IF(SUM(D158:AT158)&lt;&gt;0,1,0)</f>
        <v>1</v>
      </c>
    </row>
    <row r="159" spans="1:57" s="2" customFormat="1" ht="18" customHeight="1">
      <c r="A159" s="150"/>
      <c r="B159" s="150"/>
      <c r="C159" s="18"/>
      <c r="D159" s="18"/>
      <c r="E159" s="18"/>
      <c r="F159" s="28"/>
      <c r="G159" s="18"/>
      <c r="H159" s="18"/>
      <c r="I159" s="18"/>
      <c r="J159" s="28"/>
      <c r="K159" s="18"/>
      <c r="L159" s="18"/>
      <c r="M159" s="18"/>
      <c r="N159" s="28"/>
      <c r="O159" s="18"/>
      <c r="P159" s="18"/>
      <c r="Q159" s="18"/>
      <c r="R159" s="28"/>
      <c r="S159" s="18"/>
      <c r="T159" s="18"/>
      <c r="U159" s="18"/>
      <c r="V159" s="28"/>
      <c r="W159" s="18"/>
      <c r="X159" s="18"/>
      <c r="Y159" s="18"/>
      <c r="Z159" s="28"/>
      <c r="AA159" s="18"/>
      <c r="AB159" s="18"/>
      <c r="AC159" s="18"/>
      <c r="AD159" s="28"/>
      <c r="AE159" s="18"/>
      <c r="AF159" s="18"/>
      <c r="AG159" s="18"/>
      <c r="AH159" s="28"/>
      <c r="AI159" s="28"/>
      <c r="AJ159" s="28"/>
      <c r="AK159" s="28"/>
      <c r="AL159" s="28"/>
      <c r="AM159" s="28"/>
      <c r="AN159" s="28"/>
      <c r="AO159" s="28"/>
      <c r="AP159" s="28"/>
      <c r="AQ159" s="18"/>
      <c r="AR159" s="18"/>
      <c r="AS159" s="18"/>
      <c r="AT159" s="28"/>
      <c r="AU159" s="18"/>
      <c r="AV159" s="18"/>
      <c r="AW159" s="18"/>
      <c r="AX159" s="28"/>
      <c r="AY159" s="18"/>
      <c r="AZ159" s="18"/>
      <c r="BA159" s="18"/>
      <c r="BB159" s="28"/>
      <c r="BC159" s="18"/>
      <c r="BD159" s="3"/>
      <c r="BE159" s="3"/>
    </row>
    <row r="160" spans="1:57" ht="18" customHeight="1">
      <c r="A160" s="227" t="s">
        <v>112</v>
      </c>
      <c r="B160" s="227"/>
      <c r="C160" s="227"/>
      <c r="D160" s="227"/>
      <c r="E160" s="227"/>
      <c r="F160" s="227"/>
      <c r="G160" s="227"/>
      <c r="H160" s="227"/>
      <c r="I160" s="227"/>
      <c r="J160" s="227"/>
      <c r="K160" s="227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</row>
    <row r="161" spans="1:48" ht="38.25" customHeight="1">
      <c r="A161" s="235" t="s">
        <v>113</v>
      </c>
      <c r="B161" s="235"/>
      <c r="C161" s="235"/>
      <c r="D161" s="235"/>
      <c r="E161" s="235"/>
      <c r="F161" s="235"/>
      <c r="G161" s="235"/>
      <c r="H161" s="235"/>
      <c r="I161" s="235"/>
      <c r="AU161" s="61"/>
      <c r="AV161" s="61"/>
    </row>
    <row r="162" spans="1:48" ht="18" customHeight="1">
      <c r="AU162" s="61"/>
      <c r="AV162" s="61"/>
    </row>
  </sheetData>
  <autoFilter ref="BD7:BD158" xr:uid="{00000000-0009-0000-0000-000003000000}">
    <filterColumn colId="0">
      <filters blank="1">
        <filter val="1"/>
      </filters>
    </filterColumn>
  </autoFilter>
  <mergeCells count="20">
    <mergeCell ref="A161:I161"/>
    <mergeCell ref="AE6:AH6"/>
    <mergeCell ref="AI6:AL6"/>
    <mergeCell ref="AM6:AP6"/>
    <mergeCell ref="AQ6:AT6"/>
    <mergeCell ref="A160:K160"/>
    <mergeCell ref="A158:B158"/>
    <mergeCell ref="A1:BC1"/>
    <mergeCell ref="A2:BC2"/>
    <mergeCell ref="A3:BC3"/>
    <mergeCell ref="A4:BC4"/>
    <mergeCell ref="C6:F6"/>
    <mergeCell ref="G6:J6"/>
    <mergeCell ref="K6:N6"/>
    <mergeCell ref="O6:R6"/>
    <mergeCell ref="S6:V6"/>
    <mergeCell ref="W6:Z6"/>
    <mergeCell ref="AY6:BB6"/>
    <mergeCell ref="AA6:AD6"/>
    <mergeCell ref="AU6:AX6"/>
  </mergeCells>
  <printOptions horizontalCentered="1" verticalCentered="1"/>
  <pageMargins left="0" right="0" top="0.98425196850393704" bottom="0.98425196850393704" header="0" footer="0"/>
  <pageSetup scale="53" orientation="landscape" horizontalDpi="4294967295" verticalDpi="4294967295" r:id="rId1"/>
  <headerFooter alignWithMargins="0">
    <oddHeader>&amp;L&amp;"Arial,Normal"&amp;11Caja Costarricense de Seguro Social
Gerencia Financiera
Dirección de Presupuesto</oddHeader>
    <oddFooter>&amp;L&amp;"Arial,Normal"&amp;D&amp;C&amp;"Arial,Normal"Pág. &amp;P&amp;R&amp;"Arial,Normal"&amp;F / esm</oddFooter>
  </headerFooter>
  <rowBreaks count="2" manualBreakCount="2">
    <brk id="70" max="56" man="1"/>
    <brk id="116" max="56" man="1"/>
  </rowBreaks>
  <colBreaks count="2" manualBreakCount="2">
    <brk id="30" max="158" man="1"/>
    <brk id="46" max="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B833-25E7-42B6-9695-8E2F3C7F9231}">
  <sheetPr>
    <tabColor theme="4"/>
  </sheetPr>
  <dimension ref="A1:BH200"/>
  <sheetViews>
    <sheetView showGridLines="0" zoomScaleNormal="100" zoomScaleSheetLayoutView="100" zoomScalePageLayoutView="70" workbookViewId="0">
      <pane ySplit="7" topLeftCell="A167" activePane="bottomLeft" state="frozen"/>
      <selection pane="bottomLeft" activeCell="F167" sqref="F167"/>
    </sheetView>
  </sheetViews>
  <sheetFormatPr defaultColWidth="12.5703125" defaultRowHeight="11.25"/>
  <cols>
    <col min="1" max="1" width="5.85546875" style="138" customWidth="1"/>
    <col min="2" max="2" width="41" style="105" bestFit="1" customWidth="1"/>
    <col min="3" max="3" width="17.140625" style="105" customWidth="1"/>
    <col min="4" max="4" width="14" style="105" customWidth="1"/>
    <col min="5" max="5" width="10.85546875" style="105" customWidth="1"/>
    <col min="6" max="6" width="5.5703125" style="105" customWidth="1"/>
    <col min="7" max="7" width="17.140625" style="105" customWidth="1"/>
    <col min="8" max="8" width="14" style="105" customWidth="1"/>
    <col min="9" max="9" width="10" style="105" customWidth="1"/>
    <col min="10" max="10" width="5.5703125" style="105" customWidth="1"/>
    <col min="11" max="11" width="17.140625" style="105" customWidth="1"/>
    <col min="12" max="12" width="14" style="105" customWidth="1"/>
    <col min="13" max="13" width="10.85546875" style="105" customWidth="1"/>
    <col min="14" max="14" width="6.85546875" style="105" customWidth="1"/>
    <col min="15" max="15" width="17.140625" style="105" customWidth="1"/>
    <col min="16" max="16" width="14" style="105" customWidth="1"/>
    <col min="17" max="17" width="10.85546875" style="105" customWidth="1"/>
    <col min="18" max="18" width="5.5703125" style="105" customWidth="1"/>
    <col min="19" max="19" width="10.85546875" style="105" customWidth="1"/>
    <col min="20" max="20" width="14" style="105" customWidth="1"/>
    <col min="21" max="21" width="10" style="105" customWidth="1"/>
    <col min="22" max="22" width="5.5703125" style="105" customWidth="1"/>
    <col min="23" max="23" width="12.140625" style="105" customWidth="1"/>
    <col min="24" max="24" width="14" style="105" customWidth="1"/>
    <col min="25" max="25" width="10.85546875" style="105" customWidth="1"/>
    <col min="26" max="26" width="5.5703125" style="105" customWidth="1"/>
    <col min="27" max="27" width="17.140625" style="105" customWidth="1"/>
    <col min="28" max="28" width="14" style="105" customWidth="1"/>
    <col min="29" max="29" width="10" style="105" customWidth="1"/>
    <col min="30" max="30" width="5.5703125" style="105" customWidth="1"/>
    <col min="31" max="31" width="12.140625" style="105" customWidth="1"/>
    <col min="32" max="32" width="14" style="105" customWidth="1"/>
    <col min="33" max="33" width="10.85546875" style="105" customWidth="1"/>
    <col min="34" max="34" width="5.5703125" style="105" customWidth="1"/>
    <col min="35" max="35" width="15.42578125" style="105" customWidth="1"/>
    <col min="36" max="36" width="14" style="105" customWidth="1"/>
    <col min="37" max="37" width="10" style="105" customWidth="1"/>
    <col min="38" max="38" width="6.85546875" style="105" customWidth="1"/>
    <col min="39" max="39" width="12.140625" style="105" customWidth="1"/>
    <col min="40" max="40" width="14" style="105" customWidth="1"/>
    <col min="41" max="41" width="10" style="105" customWidth="1"/>
    <col min="42" max="42" width="6.85546875" style="105" customWidth="1"/>
    <col min="43" max="43" width="12.140625" style="105" customWidth="1"/>
    <col min="44" max="44" width="14" style="105" customWidth="1"/>
    <col min="45" max="45" width="10.85546875" style="105" customWidth="1"/>
    <col min="46" max="46" width="6.85546875" style="105" customWidth="1"/>
    <col min="47" max="47" width="12.140625" style="105" customWidth="1"/>
    <col min="48" max="48" width="14" style="105" customWidth="1"/>
    <col min="49" max="49" width="10.85546875" style="105" customWidth="1"/>
    <col min="50" max="50" width="6.85546875" style="105" customWidth="1"/>
    <col min="51" max="51" width="12.140625" style="105" customWidth="1"/>
    <col min="52" max="52" width="14" style="105" customWidth="1"/>
    <col min="53" max="53" width="10.42578125" style="105" customWidth="1"/>
    <col min="54" max="54" width="6.85546875" style="105" customWidth="1"/>
    <col min="55" max="55" width="18.5703125" style="105" customWidth="1"/>
    <col min="56" max="56" width="12.5703125" style="105"/>
    <col min="57" max="57" width="15.28515625" style="105" customWidth="1"/>
    <col min="58" max="58" width="22" style="105" customWidth="1"/>
    <col min="59" max="59" width="15.28515625" style="105" customWidth="1"/>
    <col min="60" max="60" width="12.5703125" style="105" customWidth="1"/>
    <col min="61" max="16384" width="12.5703125" style="105"/>
  </cols>
  <sheetData>
    <row r="1" spans="1:55" ht="18.75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</row>
    <row r="2" spans="1:55" ht="18.75" customHeight="1">
      <c r="A2" s="230" t="s">
        <v>114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</row>
    <row r="3" spans="1:55" ht="18.75" customHeight="1">
      <c r="A3" s="231" t="s">
        <v>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</row>
    <row r="4" spans="1:55" ht="18.75" customHeight="1">
      <c r="A4" s="231" t="s">
        <v>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</row>
    <row r="5" spans="1:55">
      <c r="A5" s="106"/>
      <c r="B5" s="107"/>
      <c r="C5" s="107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</row>
    <row r="6" spans="1:55" ht="13.5" customHeight="1">
      <c r="A6" s="153"/>
      <c r="B6" s="153"/>
      <c r="C6" s="236">
        <v>2010</v>
      </c>
      <c r="D6" s="237"/>
      <c r="E6" s="237"/>
      <c r="F6" s="238"/>
      <c r="G6" s="236">
        <v>2011</v>
      </c>
      <c r="H6" s="237"/>
      <c r="I6" s="237"/>
      <c r="J6" s="238"/>
      <c r="K6" s="236">
        <v>2012</v>
      </c>
      <c r="L6" s="237"/>
      <c r="M6" s="237"/>
      <c r="N6" s="238"/>
      <c r="O6" s="236">
        <v>2013</v>
      </c>
      <c r="P6" s="237"/>
      <c r="Q6" s="237"/>
      <c r="R6" s="238"/>
      <c r="S6" s="236">
        <v>2014</v>
      </c>
      <c r="T6" s="237"/>
      <c r="U6" s="237"/>
      <c r="V6" s="238"/>
      <c r="W6" s="236">
        <v>2015</v>
      </c>
      <c r="X6" s="237"/>
      <c r="Y6" s="237"/>
      <c r="Z6" s="238"/>
      <c r="AA6" s="236">
        <v>2016</v>
      </c>
      <c r="AB6" s="237"/>
      <c r="AC6" s="237"/>
      <c r="AD6" s="238"/>
      <c r="AE6" s="236">
        <v>2017</v>
      </c>
      <c r="AF6" s="237"/>
      <c r="AG6" s="237"/>
      <c r="AH6" s="238"/>
      <c r="AI6" s="236">
        <v>2018</v>
      </c>
      <c r="AJ6" s="237"/>
      <c r="AK6" s="237"/>
      <c r="AL6" s="238"/>
      <c r="AM6" s="236">
        <v>2019</v>
      </c>
      <c r="AN6" s="237"/>
      <c r="AO6" s="237"/>
      <c r="AP6" s="238"/>
      <c r="AQ6" s="236">
        <v>2020</v>
      </c>
      <c r="AR6" s="237"/>
      <c r="AS6" s="237"/>
      <c r="AT6" s="238"/>
      <c r="AU6" s="237">
        <v>2021</v>
      </c>
      <c r="AV6" s="237"/>
      <c r="AW6" s="237"/>
      <c r="AX6" s="237"/>
      <c r="AY6" s="236">
        <v>2022</v>
      </c>
      <c r="AZ6" s="237"/>
      <c r="BA6" s="237"/>
      <c r="BB6" s="238"/>
      <c r="BC6" s="154" t="s">
        <v>115</v>
      </c>
    </row>
    <row r="7" spans="1:55" ht="31.5" customHeight="1">
      <c r="A7" s="160" t="s">
        <v>6</v>
      </c>
      <c r="B7" s="160" t="s">
        <v>7</v>
      </c>
      <c r="C7" s="155" t="s">
        <v>8</v>
      </c>
      <c r="D7" s="156" t="s">
        <v>116</v>
      </c>
      <c r="E7" s="156" t="s">
        <v>10</v>
      </c>
      <c r="F7" s="157" t="s">
        <v>11</v>
      </c>
      <c r="G7" s="155" t="s">
        <v>8</v>
      </c>
      <c r="H7" s="156" t="s">
        <v>116</v>
      </c>
      <c r="I7" s="156" t="s">
        <v>10</v>
      </c>
      <c r="J7" s="157" t="s">
        <v>11</v>
      </c>
      <c r="K7" s="155" t="s">
        <v>8</v>
      </c>
      <c r="L7" s="156" t="s">
        <v>116</v>
      </c>
      <c r="M7" s="156" t="s">
        <v>10</v>
      </c>
      <c r="N7" s="157" t="s">
        <v>11</v>
      </c>
      <c r="O7" s="156" t="s">
        <v>8</v>
      </c>
      <c r="P7" s="156" t="s">
        <v>116</v>
      </c>
      <c r="Q7" s="156" t="s">
        <v>10</v>
      </c>
      <c r="R7" s="158" t="s">
        <v>11</v>
      </c>
      <c r="S7" s="155" t="s">
        <v>8</v>
      </c>
      <c r="T7" s="156" t="s">
        <v>116</v>
      </c>
      <c r="U7" s="156" t="s">
        <v>10</v>
      </c>
      <c r="V7" s="157" t="s">
        <v>11</v>
      </c>
      <c r="W7" s="155" t="s">
        <v>8</v>
      </c>
      <c r="X7" s="156" t="s">
        <v>116</v>
      </c>
      <c r="Y7" s="156" t="s">
        <v>10</v>
      </c>
      <c r="Z7" s="157" t="s">
        <v>11</v>
      </c>
      <c r="AA7" s="155" t="s">
        <v>8</v>
      </c>
      <c r="AB7" s="156" t="s">
        <v>116</v>
      </c>
      <c r="AC7" s="156" t="s">
        <v>10</v>
      </c>
      <c r="AD7" s="157" t="s">
        <v>11</v>
      </c>
      <c r="AE7" s="155" t="s">
        <v>8</v>
      </c>
      <c r="AF7" s="156" t="s">
        <v>116</v>
      </c>
      <c r="AG7" s="156" t="s">
        <v>10</v>
      </c>
      <c r="AH7" s="157" t="s">
        <v>11</v>
      </c>
      <c r="AI7" s="155" t="s">
        <v>8</v>
      </c>
      <c r="AJ7" s="156" t="s">
        <v>116</v>
      </c>
      <c r="AK7" s="156" t="s">
        <v>10</v>
      </c>
      <c r="AL7" s="157" t="s">
        <v>11</v>
      </c>
      <c r="AM7" s="155" t="s">
        <v>8</v>
      </c>
      <c r="AN7" s="156" t="s">
        <v>116</v>
      </c>
      <c r="AO7" s="156" t="s">
        <v>10</v>
      </c>
      <c r="AP7" s="157" t="s">
        <v>11</v>
      </c>
      <c r="AQ7" s="155" t="s">
        <v>8</v>
      </c>
      <c r="AR7" s="156" t="s">
        <v>116</v>
      </c>
      <c r="AS7" s="156" t="s">
        <v>10</v>
      </c>
      <c r="AT7" s="157" t="s">
        <v>11</v>
      </c>
      <c r="AU7" s="156" t="s">
        <v>8</v>
      </c>
      <c r="AV7" s="156" t="s">
        <v>116</v>
      </c>
      <c r="AW7" s="156" t="s">
        <v>10</v>
      </c>
      <c r="AX7" s="158" t="s">
        <v>11</v>
      </c>
      <c r="AY7" s="155" t="s">
        <v>8</v>
      </c>
      <c r="AZ7" s="156" t="s">
        <v>116</v>
      </c>
      <c r="BA7" s="156" t="s">
        <v>10</v>
      </c>
      <c r="BB7" s="157" t="s">
        <v>11</v>
      </c>
      <c r="BC7" s="159" t="s">
        <v>117</v>
      </c>
    </row>
    <row r="8" spans="1:55">
      <c r="A8" s="201"/>
      <c r="B8" s="108"/>
      <c r="C8" s="161"/>
      <c r="D8" s="109"/>
      <c r="E8" s="109"/>
      <c r="F8" s="162"/>
      <c r="G8" s="163"/>
      <c r="H8" s="109"/>
      <c r="I8" s="109"/>
      <c r="J8" s="162"/>
      <c r="K8" s="163"/>
      <c r="L8" s="109"/>
      <c r="M8" s="109"/>
      <c r="N8" s="162"/>
      <c r="O8" s="164"/>
      <c r="P8" s="109"/>
      <c r="Q8" s="109"/>
      <c r="R8" s="109"/>
      <c r="S8" s="165"/>
      <c r="T8" s="109"/>
      <c r="U8" s="109"/>
      <c r="V8" s="166"/>
      <c r="W8" s="165"/>
      <c r="X8" s="109"/>
      <c r="Y8" s="109"/>
      <c r="Z8" s="166"/>
      <c r="AA8" s="165"/>
      <c r="AB8" s="109"/>
      <c r="AC8" s="109"/>
      <c r="AD8" s="166"/>
      <c r="AE8" s="165"/>
      <c r="AF8" s="109"/>
      <c r="AG8" s="109"/>
      <c r="AH8" s="166"/>
      <c r="AI8" s="165"/>
      <c r="AJ8" s="109"/>
      <c r="AK8" s="109"/>
      <c r="AL8" s="166"/>
      <c r="AM8" s="165"/>
      <c r="AN8" s="109"/>
      <c r="AO8" s="109"/>
      <c r="AP8" s="166"/>
      <c r="AQ8" s="165"/>
      <c r="AR8" s="109"/>
      <c r="AS8" s="109"/>
      <c r="AT8" s="166"/>
      <c r="AU8" s="109"/>
      <c r="AV8" s="109"/>
      <c r="AW8" s="109"/>
      <c r="AX8" s="109"/>
      <c r="AY8" s="165"/>
      <c r="AZ8" s="109"/>
      <c r="BA8" s="109"/>
      <c r="BB8" s="166"/>
      <c r="BC8" s="167"/>
    </row>
    <row r="9" spans="1:55" s="117" customFormat="1">
      <c r="A9" s="202">
        <v>0</v>
      </c>
      <c r="B9" s="180" t="s">
        <v>118</v>
      </c>
      <c r="C9" s="168">
        <f>C11+C15+C20+C27+C32+C38</f>
        <v>7014783.2215999989</v>
      </c>
      <c r="D9" s="169">
        <f>D11+D15+D20+D27+D32+D38</f>
        <v>5452907.8480099989</v>
      </c>
      <c r="E9" s="169">
        <f>+C9-D9</f>
        <v>1561875.37359</v>
      </c>
      <c r="F9" s="170">
        <f>+(D9/C9)*100</f>
        <v>77.73451688741207</v>
      </c>
      <c r="G9" s="168">
        <f>G11+G15+G20+G27+G32+G38</f>
        <v>8293891.7819600003</v>
      </c>
      <c r="H9" s="169">
        <f>H11+H15+H20+H27+H32+H38</f>
        <v>6255548.30956</v>
      </c>
      <c r="I9" s="169">
        <f>+G9-H9</f>
        <v>2038343.4724000003</v>
      </c>
      <c r="J9" s="170">
        <f>+(H9/G9)*100</f>
        <v>75.423558372999395</v>
      </c>
      <c r="K9" s="168">
        <f>K11+K15+K20+K27+K32+K38</f>
        <v>8793289.0976</v>
      </c>
      <c r="L9" s="169">
        <f>L11+L15+L20+L27+L32+L38</f>
        <v>6526156.5490299975</v>
      </c>
      <c r="M9" s="169">
        <f>+K9-L9</f>
        <v>2267132.5485700024</v>
      </c>
      <c r="N9" s="170">
        <f>+(L9/K9)*100</f>
        <v>74.217468305587914</v>
      </c>
      <c r="O9" s="169">
        <f>O11+O15+O20+O27+O32+O38</f>
        <v>7906135.4881799985</v>
      </c>
      <c r="P9" s="169">
        <f>P11+P15+P20+P27+P32+P38</f>
        <v>6897788.0041300002</v>
      </c>
      <c r="Q9" s="169">
        <f>+O9-P9</f>
        <v>1008347.4840499982</v>
      </c>
      <c r="R9" s="171">
        <f>+(P9/O9)*100</f>
        <v>87.24601310516978</v>
      </c>
      <c r="S9" s="168">
        <f>S11+S15+S20+S27+S32+S38</f>
        <v>7945091.3960699989</v>
      </c>
      <c r="T9" s="169">
        <f>T11+T15+T20+T27+T32+T38</f>
        <v>7135234.72267</v>
      </c>
      <c r="U9" s="169">
        <f>+S9-T9</f>
        <v>809856.67339999881</v>
      </c>
      <c r="V9" s="172">
        <f>+(T9/S9)*100</f>
        <v>89.806829990645667</v>
      </c>
      <c r="W9" s="168">
        <f>W11+W15+W20+W27+W32+W38</f>
        <v>8193848.2141200006</v>
      </c>
      <c r="X9" s="169">
        <f>X11+X15+X20+X27+X32+X38</f>
        <v>7146206.5776799992</v>
      </c>
      <c r="Y9" s="169">
        <f>+W9-X9</f>
        <v>1047641.6364400014</v>
      </c>
      <c r="Z9" s="172">
        <f>+(X9/W9)*100</f>
        <v>87.214290415647937</v>
      </c>
      <c r="AA9" s="168">
        <f>AA11+AA15+AA20+AA27+AA32+AA38</f>
        <v>8124787.0380600002</v>
      </c>
      <c r="AB9" s="169">
        <f>AB11+AB15+AB20+AB27+AB32+AB38</f>
        <v>7118619.7681599986</v>
      </c>
      <c r="AC9" s="169">
        <f>+AA9-AB9</f>
        <v>1006167.2699000016</v>
      </c>
      <c r="AD9" s="170">
        <f>+(AB9/AA9)*100</f>
        <v>87.616078240738119</v>
      </c>
      <c r="AE9" s="168">
        <f>AE11+AE15+AE20+AE27+AE32+AE38</f>
        <v>8358005.7548400015</v>
      </c>
      <c r="AF9" s="169">
        <f>AF11+AF15+AF20+AF27+AF32+AF38</f>
        <v>7170361.7478799997</v>
      </c>
      <c r="AG9" s="169">
        <f>+AE9-AF9</f>
        <v>1187644.0069600018</v>
      </c>
      <c r="AH9" s="170">
        <f>+(AF9/AE9)*100</f>
        <v>85.790342316140979</v>
      </c>
      <c r="AI9" s="173">
        <f>AI11+AI15+AI20+AI27+AI32+AI38</f>
        <v>8572457.2339200005</v>
      </c>
      <c r="AJ9" s="171">
        <f>AJ11+AJ15+AJ20+AJ27+AJ32+AJ38</f>
        <v>7377594.0309400009</v>
      </c>
      <c r="AK9" s="169">
        <f>+AI9-AJ9</f>
        <v>1194863.2029799996</v>
      </c>
      <c r="AL9" s="170">
        <f>+(AJ9/AI9)*100</f>
        <v>86.061602054401689</v>
      </c>
      <c r="AM9" s="173">
        <f>AM11+AM15+AM20+AM27+AM32+AM38</f>
        <v>8706071.4319899995</v>
      </c>
      <c r="AN9" s="171">
        <f>AN11+AN15+AN20+AN27+AN32+AN38</f>
        <v>7605772.9570799991</v>
      </c>
      <c r="AO9" s="169">
        <f>+AM9-AN9</f>
        <v>1100298.4749100003</v>
      </c>
      <c r="AP9" s="170">
        <f>+(AN9/AM9)*100</f>
        <v>87.361710922023775</v>
      </c>
      <c r="AQ9" s="168">
        <f>AQ11+AQ15+AQ20+AQ27+AQ32+AQ38</f>
        <v>9693867.4232999999</v>
      </c>
      <c r="AR9" s="169">
        <f>AR11+AR15+AR20+AR27+AR32+AR38</f>
        <v>8040303.9051599996</v>
      </c>
      <c r="AS9" s="169">
        <f>+AQ9-AR9</f>
        <v>1653563.5181400003</v>
      </c>
      <c r="AT9" s="170">
        <f>+(AR9/AQ9)*100</f>
        <v>82.942169044260652</v>
      </c>
      <c r="AU9" s="169">
        <f>AU11+AU15+AU20+AU27+AU32+AU38</f>
        <v>9105297.0732899997</v>
      </c>
      <c r="AV9" s="169">
        <f>AV11+AV15+AV20+AV27+AV32+AV38</f>
        <v>8084324.9694099994</v>
      </c>
      <c r="AW9" s="169">
        <f>+AU9-AV9</f>
        <v>1020972.1038800003</v>
      </c>
      <c r="AX9" s="171">
        <f>+(AV9/AU9)*100</f>
        <v>88.787053342004867</v>
      </c>
      <c r="AY9" s="168">
        <f>AY11+AY15+AY20+AY27+AY32+AY38</f>
        <v>9152502.0507199988</v>
      </c>
      <c r="AZ9" s="169">
        <f>AZ11+AZ15+AZ20+AZ27+AZ32+AZ38</f>
        <v>8619579.5027900003</v>
      </c>
      <c r="BA9" s="169">
        <f>+AY9-AZ9</f>
        <v>532922.54792999849</v>
      </c>
      <c r="BB9" s="170">
        <f>+(AZ9/AY9)*100</f>
        <v>94.177302064760809</v>
      </c>
      <c r="BC9" s="174">
        <f>BC11+BC15+BC20+BC27+BC32+BC38</f>
        <v>9243189.9457199983</v>
      </c>
    </row>
    <row r="10" spans="1:55">
      <c r="A10" s="203"/>
      <c r="B10" s="180"/>
      <c r="C10" s="168"/>
      <c r="D10" s="169"/>
      <c r="E10" s="169"/>
      <c r="F10" s="170"/>
      <c r="G10" s="168"/>
      <c r="H10" s="169"/>
      <c r="I10" s="169"/>
      <c r="J10" s="170"/>
      <c r="K10" s="168"/>
      <c r="L10" s="169"/>
      <c r="M10" s="169"/>
      <c r="N10" s="170"/>
      <c r="O10" s="169"/>
      <c r="P10" s="169"/>
      <c r="Q10" s="169"/>
      <c r="R10" s="171"/>
      <c r="S10" s="168"/>
      <c r="T10" s="169"/>
      <c r="U10" s="169"/>
      <c r="V10" s="170"/>
      <c r="W10" s="168"/>
      <c r="X10" s="169"/>
      <c r="Y10" s="169"/>
      <c r="Z10" s="172"/>
      <c r="AA10" s="168"/>
      <c r="AB10" s="169"/>
      <c r="AC10" s="169"/>
      <c r="AD10" s="170"/>
      <c r="AE10" s="168"/>
      <c r="AF10" s="169"/>
      <c r="AG10" s="169"/>
      <c r="AH10" s="170"/>
      <c r="AI10" s="173"/>
      <c r="AJ10" s="171"/>
      <c r="AK10" s="169"/>
      <c r="AL10" s="170"/>
      <c r="AM10" s="173"/>
      <c r="AN10" s="171"/>
      <c r="AO10" s="169"/>
      <c r="AP10" s="170"/>
      <c r="AQ10" s="168"/>
      <c r="AR10" s="169"/>
      <c r="AS10" s="169"/>
      <c r="AT10" s="170"/>
      <c r="AU10" s="169"/>
      <c r="AV10" s="169"/>
      <c r="AW10" s="169"/>
      <c r="AX10" s="171"/>
      <c r="AY10" s="168"/>
      <c r="AZ10" s="169"/>
      <c r="BA10" s="169"/>
      <c r="BB10" s="170"/>
      <c r="BC10" s="174"/>
    </row>
    <row r="11" spans="1:55">
      <c r="A11" s="202">
        <v>0.01</v>
      </c>
      <c r="B11" s="180" t="s">
        <v>119</v>
      </c>
      <c r="C11" s="168">
        <f>SUM(C12:C13)</f>
        <v>2743932.3780299998</v>
      </c>
      <c r="D11" s="169">
        <f>SUM(D12:D13)</f>
        <v>2288508.7355099996</v>
      </c>
      <c r="E11" s="169">
        <f t="shared" ref="E11:E13" si="0">+C11-D11</f>
        <v>455423.64252000023</v>
      </c>
      <c r="F11" s="170">
        <f t="shared" ref="F11:F13" si="1">+(D11/C11)*100</f>
        <v>83.402519458334083</v>
      </c>
      <c r="G11" s="168">
        <f>SUM(G12:G13)</f>
        <v>3371667.2967300005</v>
      </c>
      <c r="H11" s="169">
        <f>SUM(H12:H13)</f>
        <v>2543141.1783799999</v>
      </c>
      <c r="I11" s="169">
        <f t="shared" ref="I11:I13" si="2">+G11-H11</f>
        <v>828526.11835000059</v>
      </c>
      <c r="J11" s="170">
        <f t="shared" ref="J11:J13" si="3">+(H11/G11)*100</f>
        <v>75.426812747700708</v>
      </c>
      <c r="K11" s="168">
        <f>SUM(K12:K13)</f>
        <v>3575540.6424100008</v>
      </c>
      <c r="L11" s="169">
        <f>SUM(L12:L13)</f>
        <v>2607881.895169999</v>
      </c>
      <c r="M11" s="169">
        <f>+K11-L11</f>
        <v>967658.7472400018</v>
      </c>
      <c r="N11" s="170">
        <f t="shared" ref="N11" si="4">+(L11/K11)*100</f>
        <v>72.9367151987461</v>
      </c>
      <c r="O11" s="169">
        <f>SUM(O12:O13)</f>
        <v>3041641.5920500001</v>
      </c>
      <c r="P11" s="169">
        <f>SUM(P12:P13)</f>
        <v>2690119.1962000001</v>
      </c>
      <c r="Q11" s="169">
        <f t="shared" ref="Q11:Q13" si="5">+O11-P11</f>
        <v>351522.39584999997</v>
      </c>
      <c r="R11" s="171">
        <f t="shared" ref="R11" si="6">+(P11/O11)*100</f>
        <v>88.443004042002144</v>
      </c>
      <c r="S11" s="168">
        <f>SUM(S12:S13)</f>
        <v>2963889.0050400002</v>
      </c>
      <c r="T11" s="169">
        <f>SUM(T12:T13)</f>
        <v>2729743.0145100001</v>
      </c>
      <c r="U11" s="169">
        <f t="shared" ref="U11:U13" si="7">+S11-T11</f>
        <v>234145.99053000007</v>
      </c>
      <c r="V11" s="170">
        <f t="shared" ref="V11" si="8">+(T11/S11)*100</f>
        <v>92.100041866215562</v>
      </c>
      <c r="W11" s="168">
        <f>SUM(W12:W13)</f>
        <v>2953781.1266600001</v>
      </c>
      <c r="X11" s="169">
        <f>SUM(X12:X13)</f>
        <v>2678792.72382</v>
      </c>
      <c r="Y11" s="169">
        <f t="shared" ref="Y11:Y13" si="9">+W11-X11</f>
        <v>274988.40284000011</v>
      </c>
      <c r="Z11" s="172">
        <f t="shared" ref="Z11" si="10">+(X11/W11)*100</f>
        <v>90.690291831103139</v>
      </c>
      <c r="AA11" s="168">
        <f>SUM(AA12:AA13)</f>
        <v>2966224.92288</v>
      </c>
      <c r="AB11" s="169">
        <f>SUM(AB12:AB13)</f>
        <v>2622701.8992299996</v>
      </c>
      <c r="AC11" s="169">
        <f t="shared" ref="AC11:AC13" si="11">+AA11-AB11</f>
        <v>343523.02365000034</v>
      </c>
      <c r="AD11" s="170">
        <f t="shared" ref="AD11" si="12">+(AB11/AA11)*100</f>
        <v>88.418847775155797</v>
      </c>
      <c r="AE11" s="168">
        <f>SUM(AE12:AE13)</f>
        <v>2968804.1009500003</v>
      </c>
      <c r="AF11" s="169">
        <f>SUM(AF12:AF13)</f>
        <v>2626266.8087399998</v>
      </c>
      <c r="AG11" s="169">
        <f t="shared" ref="AG11:AG13" si="13">+AE11-AF11</f>
        <v>342537.29221000057</v>
      </c>
      <c r="AH11" s="170">
        <f t="shared" ref="AH11" si="14">+(AF11/AE11)*100</f>
        <v>88.462111996531178</v>
      </c>
      <c r="AI11" s="173">
        <f>SUM(AI12:AI13)</f>
        <v>3111825.6946200002</v>
      </c>
      <c r="AJ11" s="171">
        <f>SUM(AJ12:AJ13)</f>
        <v>2707373.6080199997</v>
      </c>
      <c r="AK11" s="169">
        <f t="shared" ref="AK11:AK13" si="15">+AI11-AJ11</f>
        <v>404452.0866000005</v>
      </c>
      <c r="AL11" s="170">
        <f t="shared" ref="AL11" si="16">+(AJ11/AI11)*100</f>
        <v>87.002739668251564</v>
      </c>
      <c r="AM11" s="173">
        <f>SUM(AM12:AM13)</f>
        <v>3185628.7389799999</v>
      </c>
      <c r="AN11" s="171">
        <f>SUM(AN12:AN13)</f>
        <v>2788013</v>
      </c>
      <c r="AO11" s="169">
        <f t="shared" ref="AO11:AO13" si="17">+AM11-AN11</f>
        <v>397615.73897999991</v>
      </c>
      <c r="AP11" s="170">
        <f t="shared" ref="AP11" si="18">+(AN11/AM11)*100</f>
        <v>87.51845329260459</v>
      </c>
      <c r="AQ11" s="168">
        <f>SUM(AQ12:AQ13)</f>
        <v>3578842.94796</v>
      </c>
      <c r="AR11" s="169">
        <f>SUM(AR12:AR13)</f>
        <v>2956920.7438499997</v>
      </c>
      <c r="AS11" s="169">
        <f t="shared" ref="AS11:AS13" si="19">+AQ11-AR11</f>
        <v>621922.20411000028</v>
      </c>
      <c r="AT11" s="170">
        <f>+(AR11/AQ11)*100</f>
        <v>82.622254925589672</v>
      </c>
      <c r="AU11" s="169">
        <f>SUM(AU12:AU13)</f>
        <v>3316505.7671999997</v>
      </c>
      <c r="AV11" s="169">
        <f>SUM(AV12:AV13)</f>
        <v>2959731.54012</v>
      </c>
      <c r="AW11" s="169">
        <f t="shared" ref="AW11:AW13" si="20">+AU11-AV11</f>
        <v>356774.22707999963</v>
      </c>
      <c r="AX11" s="171">
        <f>+(AV11/AU11)*100</f>
        <v>89.242466254439506</v>
      </c>
      <c r="AY11" s="168">
        <f>SUM(AY12:AY13)</f>
        <v>3466505.3874999997</v>
      </c>
      <c r="AZ11" s="169">
        <f>SUM(AZ12:AZ13)</f>
        <v>3254969.6514599998</v>
      </c>
      <c r="BA11" s="169">
        <f t="shared" ref="BA11:BA13" si="21">+AY11-AZ11</f>
        <v>211535.73603999987</v>
      </c>
      <c r="BB11" s="170">
        <f>+(AZ11/AY11)*100</f>
        <v>93.897723719028832</v>
      </c>
      <c r="BC11" s="174">
        <f>SUM(BC12:BC13)</f>
        <v>3543034.36998</v>
      </c>
    </row>
    <row r="12" spans="1:55">
      <c r="A12" s="204" t="s">
        <v>120</v>
      </c>
      <c r="B12" s="218" t="s">
        <v>121</v>
      </c>
      <c r="C12" s="175">
        <v>2687725.4630899997</v>
      </c>
      <c r="D12" s="176">
        <v>2251882.2901399997</v>
      </c>
      <c r="E12" s="176">
        <f t="shared" si="0"/>
        <v>435843.17295000004</v>
      </c>
      <c r="F12" s="177">
        <f t="shared" si="1"/>
        <v>83.78394002901905</v>
      </c>
      <c r="G12" s="175">
        <v>3245597.6967300004</v>
      </c>
      <c r="H12" s="176">
        <v>2444062.55118</v>
      </c>
      <c r="I12" s="176">
        <f>+G12-H12</f>
        <v>801535.14555000048</v>
      </c>
      <c r="J12" s="177">
        <f>+(H12/G12)*100</f>
        <v>75.303927952698459</v>
      </c>
      <c r="K12" s="175">
        <v>3488616.6424100008</v>
      </c>
      <c r="L12" s="176">
        <v>2542514.3978299992</v>
      </c>
      <c r="M12" s="176">
        <f t="shared" ref="M12:M13" si="22">+K12-L12</f>
        <v>946102.24458000157</v>
      </c>
      <c r="N12" s="177">
        <f>+(L12/K12)*100</f>
        <v>72.880303525513867</v>
      </c>
      <c r="O12" s="176">
        <v>2992846.8920499999</v>
      </c>
      <c r="P12" s="176">
        <v>2662830.5890800003</v>
      </c>
      <c r="Q12" s="176">
        <f>+O12-P12</f>
        <v>330016.30296999961</v>
      </c>
      <c r="R12" s="136">
        <f>+(P12/O12)*100</f>
        <v>88.973164519487014</v>
      </c>
      <c r="S12" s="175">
        <v>2904779.0050400002</v>
      </c>
      <c r="T12" s="176">
        <v>2694845.6385600003</v>
      </c>
      <c r="U12" s="176">
        <f t="shared" si="7"/>
        <v>209933.36647999985</v>
      </c>
      <c r="V12" s="177">
        <f>+(T12/S12)*100</f>
        <v>92.772828290353573</v>
      </c>
      <c r="W12" s="175">
        <v>2893518.4266599999</v>
      </c>
      <c r="X12" s="176">
        <v>2653633.2784099998</v>
      </c>
      <c r="Y12" s="176">
        <f t="shared" si="9"/>
        <v>239885.14825000009</v>
      </c>
      <c r="Z12" s="178">
        <f>+(X12/W12)*100</f>
        <v>91.709569013289453</v>
      </c>
      <c r="AA12" s="175">
        <v>2910122.92288</v>
      </c>
      <c r="AB12" s="176">
        <v>2583066.2099799998</v>
      </c>
      <c r="AC12" s="176">
        <f t="shared" si="11"/>
        <v>327056.71290000016</v>
      </c>
      <c r="AD12" s="177">
        <f>+(AB12/AA12)*100</f>
        <v>88.761412436271641</v>
      </c>
      <c r="AE12" s="175">
        <v>2892299.1009500003</v>
      </c>
      <c r="AF12" s="176">
        <v>2579509.4988099998</v>
      </c>
      <c r="AG12" s="176">
        <f t="shared" si="13"/>
        <v>312789.60214000056</v>
      </c>
      <c r="AH12" s="177">
        <f>+(AF12/AE12)*100</f>
        <v>89.185433759694419</v>
      </c>
      <c r="AI12" s="135">
        <v>3007944.99462</v>
      </c>
      <c r="AJ12" s="136">
        <v>2642448.7177499998</v>
      </c>
      <c r="AK12" s="176">
        <f t="shared" si="15"/>
        <v>365496.27687000018</v>
      </c>
      <c r="AL12" s="177">
        <f>+(AJ12/AI12)*100</f>
        <v>87.848970725072249</v>
      </c>
      <c r="AM12" s="135">
        <v>3013671.7389799999</v>
      </c>
      <c r="AN12" s="136">
        <v>2674648</v>
      </c>
      <c r="AO12" s="176">
        <f t="shared" si="17"/>
        <v>339023.73897999991</v>
      </c>
      <c r="AP12" s="177">
        <f>+(AN12/AM12)*100</f>
        <v>88.750475554622113</v>
      </c>
      <c r="AQ12" s="175">
        <v>3220221.5479600001</v>
      </c>
      <c r="AR12" s="176">
        <v>2875996.5081199999</v>
      </c>
      <c r="AS12" s="176">
        <f t="shared" si="19"/>
        <v>344225.03984000022</v>
      </c>
      <c r="AT12" s="177">
        <f>+(AR12/AQ12)*100</f>
        <v>89.310516847573254</v>
      </c>
      <c r="AU12" s="176">
        <v>3118797.0551999998</v>
      </c>
      <c r="AV12" s="176">
        <v>2835179.5521300002</v>
      </c>
      <c r="AW12" s="176">
        <f t="shared" si="20"/>
        <v>283617.50306999963</v>
      </c>
      <c r="AX12" s="136">
        <f>+(AV12/AU12)*100</f>
        <v>90.906189211730805</v>
      </c>
      <c r="AY12" s="175">
        <v>3141129.9874999998</v>
      </c>
      <c r="AZ12" s="176">
        <v>3089080.9248899999</v>
      </c>
      <c r="BA12" s="176">
        <f t="shared" si="21"/>
        <v>52049.062609999906</v>
      </c>
      <c r="BB12" s="177">
        <f>+(AZ12/AY12)*100</f>
        <v>98.342982849575563</v>
      </c>
      <c r="BC12" s="179">
        <v>3226566.5699800001</v>
      </c>
    </row>
    <row r="13" spans="1:55">
      <c r="A13" s="204" t="s">
        <v>122</v>
      </c>
      <c r="B13" s="218" t="s">
        <v>123</v>
      </c>
      <c r="C13" s="175">
        <v>56206.914940000002</v>
      </c>
      <c r="D13" s="176">
        <v>36626.445370000001</v>
      </c>
      <c r="E13" s="176">
        <f t="shared" si="0"/>
        <v>19580.469570000001</v>
      </c>
      <c r="F13" s="177">
        <f t="shared" si="1"/>
        <v>65.163593143473818</v>
      </c>
      <c r="G13" s="175">
        <v>126069.6</v>
      </c>
      <c r="H13" s="176">
        <v>99078.627200000003</v>
      </c>
      <c r="I13" s="176">
        <f t="shared" si="2"/>
        <v>26990.972800000003</v>
      </c>
      <c r="J13" s="177">
        <f t="shared" si="3"/>
        <v>78.59041926047199</v>
      </c>
      <c r="K13" s="175">
        <v>86924</v>
      </c>
      <c r="L13" s="176">
        <v>65367.497339999994</v>
      </c>
      <c r="M13" s="176">
        <f t="shared" si="22"/>
        <v>21556.502660000006</v>
      </c>
      <c r="N13" s="177">
        <f t="shared" ref="N13" si="23">+(L13/K13)*100</f>
        <v>75.20074702038562</v>
      </c>
      <c r="O13" s="176">
        <v>48794.7</v>
      </c>
      <c r="P13" s="176">
        <v>27288.607120000001</v>
      </c>
      <c r="Q13" s="176">
        <f t="shared" si="5"/>
        <v>21506.092879999997</v>
      </c>
      <c r="R13" s="136">
        <f t="shared" ref="R13" si="24">+(P13/O13)*100</f>
        <v>55.925350745060435</v>
      </c>
      <c r="S13" s="175">
        <v>59110</v>
      </c>
      <c r="T13" s="176">
        <v>34897.375950000001</v>
      </c>
      <c r="U13" s="176">
        <f t="shared" si="7"/>
        <v>24212.624049999999</v>
      </c>
      <c r="V13" s="177">
        <f t="shared" ref="V13" si="25">+(T13/S13)*100</f>
        <v>59.03802393841989</v>
      </c>
      <c r="W13" s="175">
        <v>60262.7</v>
      </c>
      <c r="X13" s="176">
        <v>25159.44541</v>
      </c>
      <c r="Y13" s="176">
        <f t="shared" si="9"/>
        <v>35103.254589999997</v>
      </c>
      <c r="Z13" s="178">
        <f>+(X13/W13)*100</f>
        <v>41.749615284413082</v>
      </c>
      <c r="AA13" s="175">
        <v>56102</v>
      </c>
      <c r="AB13" s="176">
        <v>39635.689249999996</v>
      </c>
      <c r="AC13" s="176">
        <f t="shared" si="11"/>
        <v>16466.310750000004</v>
      </c>
      <c r="AD13" s="177">
        <f>+(AB13/AA13)*100</f>
        <v>70.64933380271647</v>
      </c>
      <c r="AE13" s="175">
        <v>76505</v>
      </c>
      <c r="AF13" s="176">
        <v>46757.309929999996</v>
      </c>
      <c r="AG13" s="176">
        <f t="shared" si="13"/>
        <v>29747.690070000004</v>
      </c>
      <c r="AH13" s="177">
        <f>+(AF13/AE13)*100</f>
        <v>61.1166720214365</v>
      </c>
      <c r="AI13" s="135">
        <v>103880.7</v>
      </c>
      <c r="AJ13" s="136">
        <v>64924.890270000011</v>
      </c>
      <c r="AK13" s="176">
        <f t="shared" si="15"/>
        <v>38955.809729999986</v>
      </c>
      <c r="AL13" s="177">
        <f>+(AJ13/AI13)*100</f>
        <v>62.499473213022263</v>
      </c>
      <c r="AM13" s="135">
        <v>171957</v>
      </c>
      <c r="AN13" s="136">
        <v>113365</v>
      </c>
      <c r="AO13" s="176">
        <f t="shared" si="17"/>
        <v>58592</v>
      </c>
      <c r="AP13" s="177">
        <f>+(AN13/AM13)*100</f>
        <v>65.926365312258298</v>
      </c>
      <c r="AQ13" s="175">
        <v>358621.4</v>
      </c>
      <c r="AR13" s="176">
        <v>80924.235729999986</v>
      </c>
      <c r="AS13" s="176">
        <f t="shared" si="19"/>
        <v>277697.16427000007</v>
      </c>
      <c r="AT13" s="177">
        <f>+(AR13/AQ13)*100</f>
        <v>22.565367189464986</v>
      </c>
      <c r="AU13" s="176">
        <v>197708.712</v>
      </c>
      <c r="AV13" s="176">
        <v>124551.98798999999</v>
      </c>
      <c r="AW13" s="176">
        <f t="shared" si="20"/>
        <v>73156.724010000005</v>
      </c>
      <c r="AX13" s="136">
        <f>+(AV13/AU13)*100</f>
        <v>62.997723635972093</v>
      </c>
      <c r="AY13" s="175">
        <v>325375.40000000002</v>
      </c>
      <c r="AZ13" s="176">
        <v>165888.72657</v>
      </c>
      <c r="BA13" s="176">
        <f t="shared" si="21"/>
        <v>159486.67343000002</v>
      </c>
      <c r="BB13" s="177">
        <f>+(AZ13/AY13)*100</f>
        <v>50.983794893529137</v>
      </c>
      <c r="BC13" s="179">
        <v>316467.8</v>
      </c>
    </row>
    <row r="14" spans="1:55">
      <c r="A14" s="203"/>
      <c r="B14" s="218"/>
      <c r="C14" s="175"/>
      <c r="D14" s="176"/>
      <c r="E14" s="176"/>
      <c r="F14" s="177"/>
      <c r="G14" s="175"/>
      <c r="H14" s="176"/>
      <c r="I14" s="176"/>
      <c r="J14" s="177"/>
      <c r="K14" s="175"/>
      <c r="L14" s="176"/>
      <c r="M14" s="176"/>
      <c r="N14" s="177"/>
      <c r="O14" s="176"/>
      <c r="P14" s="176"/>
      <c r="Q14" s="176"/>
      <c r="R14" s="136"/>
      <c r="S14" s="175"/>
      <c r="T14" s="176"/>
      <c r="U14" s="176"/>
      <c r="V14" s="177"/>
      <c r="W14" s="175"/>
      <c r="X14" s="176"/>
      <c r="Y14" s="176"/>
      <c r="Z14" s="178"/>
      <c r="AA14" s="175"/>
      <c r="AB14" s="176"/>
      <c r="AC14" s="176"/>
      <c r="AD14" s="177"/>
      <c r="AE14" s="175"/>
      <c r="AF14" s="176"/>
      <c r="AG14" s="176"/>
      <c r="AH14" s="177"/>
      <c r="AI14" s="135"/>
      <c r="AJ14" s="136"/>
      <c r="AK14" s="176"/>
      <c r="AL14" s="177"/>
      <c r="AM14" s="135"/>
      <c r="AN14" s="136"/>
      <c r="AO14" s="176"/>
      <c r="AP14" s="177"/>
      <c r="AQ14" s="175"/>
      <c r="AR14" s="176"/>
      <c r="AS14" s="176"/>
      <c r="AT14" s="177"/>
      <c r="AU14" s="176"/>
      <c r="AV14" s="176"/>
      <c r="AW14" s="176"/>
      <c r="AX14" s="136"/>
      <c r="AY14" s="175"/>
      <c r="AZ14" s="176"/>
      <c r="BA14" s="176"/>
      <c r="BB14" s="177"/>
      <c r="BC14" s="179"/>
    </row>
    <row r="15" spans="1:55">
      <c r="A15" s="202">
        <v>0.02</v>
      </c>
      <c r="B15" s="180" t="s">
        <v>124</v>
      </c>
      <c r="C15" s="168">
        <f>SUM(C16:C18)</f>
        <v>85731.771710000001</v>
      </c>
      <c r="D15" s="169">
        <f>SUM(D16:D18)</f>
        <v>73144.103900000002</v>
      </c>
      <c r="E15" s="169">
        <f t="shared" ref="E15:E18" si="26">+C15-D15</f>
        <v>12587.667809999999</v>
      </c>
      <c r="F15" s="170">
        <f t="shared" ref="F15:F18" si="27">+(D15/C15)*100</f>
        <v>85.317382857105073</v>
      </c>
      <c r="G15" s="168">
        <f>SUM(G16:G18)</f>
        <v>108512.59519000001</v>
      </c>
      <c r="H15" s="169">
        <f>SUM(H16:H18)</f>
        <v>68325.864289999998</v>
      </c>
      <c r="I15" s="169">
        <f t="shared" ref="I15:I18" si="28">+G15-H15</f>
        <v>40186.73090000001</v>
      </c>
      <c r="J15" s="170">
        <f t="shared" ref="J15:J18" si="29">+(H15/G15)*100</f>
        <v>62.965837440681341</v>
      </c>
      <c r="K15" s="168">
        <f>SUM(K16:K18)</f>
        <v>97444.127059999999</v>
      </c>
      <c r="L15" s="169">
        <f>SUM(L16:L18)</f>
        <v>62705.718930000003</v>
      </c>
      <c r="M15" s="169">
        <f t="shared" ref="M15:M18" si="30">+K15-L15</f>
        <v>34738.408129999996</v>
      </c>
      <c r="N15" s="170">
        <f t="shared" ref="N15:N18" si="31">+(L15/K15)*100</f>
        <v>64.350434266181836</v>
      </c>
      <c r="O15" s="169">
        <f>SUM(O16:O18)</f>
        <v>95492.952040000018</v>
      </c>
      <c r="P15" s="169">
        <f>SUM(P16:P18)</f>
        <v>61512.618799999997</v>
      </c>
      <c r="Q15" s="169">
        <f t="shared" ref="Q15:Q18" si="32">+O15-P15</f>
        <v>33980.333240000022</v>
      </c>
      <c r="R15" s="171">
        <f t="shared" ref="R15:R18" si="33">+(P15/O15)*100</f>
        <v>64.415873094208706</v>
      </c>
      <c r="S15" s="168">
        <f>SUM(S16:S18)</f>
        <v>115253.52633000001</v>
      </c>
      <c r="T15" s="169">
        <f>SUM(T16:T18)</f>
        <v>71770.758779999989</v>
      </c>
      <c r="U15" s="169">
        <f t="shared" ref="U15:U18" si="34">+S15-T15</f>
        <v>43482.767550000019</v>
      </c>
      <c r="V15" s="170">
        <f t="shared" ref="V15:V18" si="35">+(T15/S15)*100</f>
        <v>62.272071896960568</v>
      </c>
      <c r="W15" s="168">
        <f>SUM(W16:W18)</f>
        <v>111914.12335999998</v>
      </c>
      <c r="X15" s="169">
        <f>SUM(X16:X18)</f>
        <v>67218.552129999996</v>
      </c>
      <c r="Y15" s="169">
        <f t="shared" ref="Y15:Y18" si="36">+W15-X15</f>
        <v>44695.571229999987</v>
      </c>
      <c r="Z15" s="172">
        <f t="shared" ref="Z15:Z18" si="37">+(X15/W15)*100</f>
        <v>60.062617757165981</v>
      </c>
      <c r="AA15" s="168">
        <f>SUM(AA16:AA18)</f>
        <v>88383.850839999999</v>
      </c>
      <c r="AB15" s="169">
        <f>SUM(AB16:AB18)</f>
        <v>75052.095830000006</v>
      </c>
      <c r="AC15" s="169">
        <f t="shared" ref="AC15:AC18" si="38">+AA15-AB15</f>
        <v>13331.755009999993</v>
      </c>
      <c r="AD15" s="170">
        <f t="shared" ref="AD15:AD18" si="39">+(AB15/AA15)*100</f>
        <v>84.916073600216549</v>
      </c>
      <c r="AE15" s="168">
        <f>SUM(AE16:AE18)</f>
        <v>86254.870900000009</v>
      </c>
      <c r="AF15" s="169">
        <f>SUM(AF16:AF18)</f>
        <v>73908.086469999995</v>
      </c>
      <c r="AG15" s="169">
        <f t="shared" ref="AG15:AG18" si="40">+AE15-AF15</f>
        <v>12346.784430000014</v>
      </c>
      <c r="AH15" s="170">
        <f t="shared" ref="AH15:AH18" si="41">+(AF15/AE15)*100</f>
        <v>85.685696006299381</v>
      </c>
      <c r="AI15" s="173">
        <f>SUM(AI16:AI18)</f>
        <v>110849.41292</v>
      </c>
      <c r="AJ15" s="171">
        <f>SUM(AJ16:AJ18)</f>
        <v>90249.374809999994</v>
      </c>
      <c r="AK15" s="169">
        <f t="shared" ref="AK15:AK18" si="42">+AI15-AJ15</f>
        <v>20600.038110000009</v>
      </c>
      <c r="AL15" s="170">
        <f t="shared" ref="AL15:AL18" si="43">+(AJ15/AI15)*100</f>
        <v>81.416195568967922</v>
      </c>
      <c r="AM15" s="173">
        <f>SUM(AM16:AM18)</f>
        <v>133007.99692000001</v>
      </c>
      <c r="AN15" s="171">
        <f>SUM(AN16:AN18)</f>
        <v>115895.02837</v>
      </c>
      <c r="AO15" s="169">
        <f t="shared" ref="AO15:AO18" si="44">+AM15-AN15</f>
        <v>17112.968550000005</v>
      </c>
      <c r="AP15" s="170">
        <f t="shared" ref="AP15:AP18" si="45">+(AN15/AM15)*100</f>
        <v>87.133879957388643</v>
      </c>
      <c r="AQ15" s="168">
        <f>SUM(AQ16:AQ18)</f>
        <v>176009.0865</v>
      </c>
      <c r="AR15" s="169">
        <f>SUM(AR16:AR18)</f>
        <v>146441.03761</v>
      </c>
      <c r="AS15" s="169">
        <f t="shared" ref="AS15:AS18" si="46">+AQ15-AR15</f>
        <v>29568.048890000005</v>
      </c>
      <c r="AT15" s="170">
        <f t="shared" ref="AT15:AT18" si="47">+(AR15/AQ15)*100</f>
        <v>83.200839525975269</v>
      </c>
      <c r="AU15" s="169">
        <f>SUM(AU16:AU18)</f>
        <v>123972.02478000001</v>
      </c>
      <c r="AV15" s="169">
        <f>SUM(AV16:AV18)</f>
        <v>99313.679779999991</v>
      </c>
      <c r="AW15" s="169">
        <f t="shared" ref="AW15:AW18" si="48">+AU15-AV15</f>
        <v>24658.345000000016</v>
      </c>
      <c r="AX15" s="171">
        <f t="shared" ref="AX15:AX18" si="49">+(AV15/AU15)*100</f>
        <v>80.109750531413383</v>
      </c>
      <c r="AY15" s="168">
        <f>SUM(AY16:AY18)</f>
        <v>142640.39668000001</v>
      </c>
      <c r="AZ15" s="169">
        <f>SUM(AZ16:AZ18)</f>
        <v>114735.75602</v>
      </c>
      <c r="BA15" s="169">
        <f t="shared" ref="BA15:BA18" si="50">+AY15-AZ15</f>
        <v>27904.640660000005</v>
      </c>
      <c r="BB15" s="170">
        <f t="shared" ref="BB15:BB18" si="51">+(AZ15/AY15)*100</f>
        <v>80.43707020627447</v>
      </c>
      <c r="BC15" s="174">
        <f>SUM(BC16:BC18)</f>
        <v>111273.90238</v>
      </c>
    </row>
    <row r="16" spans="1:55">
      <c r="A16" s="204" t="s">
        <v>125</v>
      </c>
      <c r="B16" s="218" t="s">
        <v>126</v>
      </c>
      <c r="C16" s="175">
        <v>24187.7</v>
      </c>
      <c r="D16" s="176">
        <v>20038.178609999999</v>
      </c>
      <c r="E16" s="176">
        <f t="shared" si="26"/>
        <v>4149.5213900000017</v>
      </c>
      <c r="F16" s="177">
        <f t="shared" si="27"/>
        <v>82.844497864617125</v>
      </c>
      <c r="G16" s="175">
        <v>26064.7</v>
      </c>
      <c r="H16" s="176">
        <v>14594.464550000001</v>
      </c>
      <c r="I16" s="176">
        <f t="shared" si="28"/>
        <v>11470.23545</v>
      </c>
      <c r="J16" s="177">
        <f t="shared" si="29"/>
        <v>55.993218989668016</v>
      </c>
      <c r="K16" s="175">
        <v>13839.5</v>
      </c>
      <c r="L16" s="176">
        <v>8945.9330800000007</v>
      </c>
      <c r="M16" s="176">
        <f t="shared" si="30"/>
        <v>4893.5669199999993</v>
      </c>
      <c r="N16" s="177">
        <f t="shared" si="31"/>
        <v>64.640580078760081</v>
      </c>
      <c r="O16" s="176">
        <v>6865</v>
      </c>
      <c r="P16" s="176">
        <v>4080.2847999999999</v>
      </c>
      <c r="Q16" s="176">
        <f t="shared" si="32"/>
        <v>2784.7152000000001</v>
      </c>
      <c r="R16" s="136">
        <f t="shared" si="33"/>
        <v>59.436049526584121</v>
      </c>
      <c r="S16" s="175">
        <v>21357.5</v>
      </c>
      <c r="T16" s="176">
        <v>12991.681799999998</v>
      </c>
      <c r="U16" s="176">
        <f t="shared" si="34"/>
        <v>8365.8182000000015</v>
      </c>
      <c r="V16" s="177">
        <f t="shared" si="35"/>
        <v>60.829599906356066</v>
      </c>
      <c r="W16" s="175">
        <v>13525.1</v>
      </c>
      <c r="X16" s="176">
        <v>6753.6043799999998</v>
      </c>
      <c r="Y16" s="176">
        <f t="shared" si="36"/>
        <v>6771.4956200000006</v>
      </c>
      <c r="Z16" s="178">
        <f t="shared" si="37"/>
        <v>49.933859121189492</v>
      </c>
      <c r="AA16" s="175">
        <v>21878.9</v>
      </c>
      <c r="AB16" s="176">
        <v>13931.04336</v>
      </c>
      <c r="AC16" s="176">
        <f t="shared" si="38"/>
        <v>7947.8566400000018</v>
      </c>
      <c r="AD16" s="177">
        <f t="shared" si="39"/>
        <v>63.673417584979134</v>
      </c>
      <c r="AE16" s="175">
        <v>19930</v>
      </c>
      <c r="AF16" s="176">
        <v>16737.157749999998</v>
      </c>
      <c r="AG16" s="176">
        <f t="shared" si="40"/>
        <v>3192.8422500000015</v>
      </c>
      <c r="AH16" s="177">
        <f t="shared" si="41"/>
        <v>83.979717762167581</v>
      </c>
      <c r="AI16" s="135">
        <v>40313</v>
      </c>
      <c r="AJ16" s="136">
        <v>27734.62012</v>
      </c>
      <c r="AK16" s="176">
        <f t="shared" si="42"/>
        <v>12578.37988</v>
      </c>
      <c r="AL16" s="177">
        <f t="shared" si="43"/>
        <v>68.798204350953782</v>
      </c>
      <c r="AM16" s="135">
        <v>55022</v>
      </c>
      <c r="AN16" s="136">
        <v>44746.991550000006</v>
      </c>
      <c r="AO16" s="176">
        <f t="shared" si="44"/>
        <v>10275.008449999994</v>
      </c>
      <c r="AP16" s="177">
        <f t="shared" si="45"/>
        <v>81.325636200065446</v>
      </c>
      <c r="AQ16" s="175">
        <v>92963.3</v>
      </c>
      <c r="AR16" s="176">
        <v>77304.576639999999</v>
      </c>
      <c r="AS16" s="176">
        <f t="shared" si="46"/>
        <v>15658.723360000004</v>
      </c>
      <c r="AT16" s="177">
        <f t="shared" si="47"/>
        <v>83.156016019224793</v>
      </c>
      <c r="AU16" s="176">
        <v>34202</v>
      </c>
      <c r="AV16" s="176">
        <v>29444.192179999998</v>
      </c>
      <c r="AW16" s="176">
        <f t="shared" si="48"/>
        <v>4757.8078200000018</v>
      </c>
      <c r="AX16" s="136">
        <f t="shared" si="49"/>
        <v>86.089094731302268</v>
      </c>
      <c r="AY16" s="175">
        <v>69575.694300000003</v>
      </c>
      <c r="AZ16" s="176">
        <v>47070.700929999999</v>
      </c>
      <c r="BA16" s="176">
        <f t="shared" si="50"/>
        <v>22504.993370000004</v>
      </c>
      <c r="BB16" s="177">
        <f t="shared" si="51"/>
        <v>67.653943526654828</v>
      </c>
      <c r="BC16" s="179">
        <v>41027.800000000003</v>
      </c>
    </row>
    <row r="17" spans="1:55">
      <c r="A17" s="204" t="s">
        <v>127</v>
      </c>
      <c r="B17" s="218" t="s">
        <v>128</v>
      </c>
      <c r="C17" s="175">
        <v>59579.171710000002</v>
      </c>
      <c r="D17" s="176">
        <v>52086.081540000006</v>
      </c>
      <c r="E17" s="176">
        <f t="shared" si="26"/>
        <v>7493.0901699999959</v>
      </c>
      <c r="F17" s="177">
        <f t="shared" si="27"/>
        <v>87.423305905506027</v>
      </c>
      <c r="G17" s="175">
        <v>80212.795190000004</v>
      </c>
      <c r="H17" s="176">
        <v>53097.81035</v>
      </c>
      <c r="I17" s="176">
        <f t="shared" si="28"/>
        <v>27114.984840000005</v>
      </c>
      <c r="J17" s="177">
        <f t="shared" si="29"/>
        <v>66.19618506527199</v>
      </c>
      <c r="K17" s="175">
        <v>81981.627059999999</v>
      </c>
      <c r="L17" s="176">
        <v>52796.582649999997</v>
      </c>
      <c r="M17" s="176">
        <f t="shared" si="30"/>
        <v>29185.044410000002</v>
      </c>
      <c r="N17" s="177">
        <f t="shared" si="31"/>
        <v>64.400505995519822</v>
      </c>
      <c r="O17" s="176">
        <v>85189.652040000015</v>
      </c>
      <c r="P17" s="176">
        <v>54539.980219999998</v>
      </c>
      <c r="Q17" s="176">
        <f t="shared" si="32"/>
        <v>30649.671820000018</v>
      </c>
      <c r="R17" s="136">
        <f t="shared" si="33"/>
        <v>64.021837058791192</v>
      </c>
      <c r="S17" s="175">
        <v>91791.726330000005</v>
      </c>
      <c r="T17" s="176">
        <v>58643.481179999995</v>
      </c>
      <c r="U17" s="176">
        <f t="shared" si="34"/>
        <v>33148.24515000001</v>
      </c>
      <c r="V17" s="177">
        <f t="shared" si="35"/>
        <v>63.887545778549907</v>
      </c>
      <c r="W17" s="175">
        <v>96837.023359999977</v>
      </c>
      <c r="X17" s="176">
        <v>60244.631780000003</v>
      </c>
      <c r="Y17" s="176">
        <f t="shared" si="36"/>
        <v>36592.391579999974</v>
      </c>
      <c r="Z17" s="178">
        <f t="shared" si="37"/>
        <v>62.212395310867208</v>
      </c>
      <c r="AA17" s="175">
        <v>65245.350839999992</v>
      </c>
      <c r="AB17" s="176">
        <v>60653.337920000005</v>
      </c>
      <c r="AC17" s="176">
        <f t="shared" si="38"/>
        <v>4592.0129199999865</v>
      </c>
      <c r="AD17" s="177">
        <f t="shared" si="39"/>
        <v>92.961930833568658</v>
      </c>
      <c r="AE17" s="175">
        <v>64391.770900000003</v>
      </c>
      <c r="AF17" s="176">
        <v>56813.766150000003</v>
      </c>
      <c r="AG17" s="176">
        <f t="shared" si="40"/>
        <v>7578.0047500000001</v>
      </c>
      <c r="AH17" s="177">
        <f t="shared" si="41"/>
        <v>88.231408075779456</v>
      </c>
      <c r="AI17" s="135">
        <v>68578.212920000005</v>
      </c>
      <c r="AJ17" s="136">
        <v>61761.928489999998</v>
      </c>
      <c r="AK17" s="176">
        <f t="shared" si="42"/>
        <v>6816.284430000007</v>
      </c>
      <c r="AL17" s="177">
        <f t="shared" si="43"/>
        <v>90.060568597855479</v>
      </c>
      <c r="AM17" s="135">
        <v>74485.596919999996</v>
      </c>
      <c r="AN17" s="136">
        <v>70045.5821</v>
      </c>
      <c r="AO17" s="176">
        <f t="shared" si="44"/>
        <v>4440.0148199999967</v>
      </c>
      <c r="AP17" s="177">
        <f t="shared" si="45"/>
        <v>94.039096142615705</v>
      </c>
      <c r="AQ17" s="175">
        <v>79854.386499999993</v>
      </c>
      <c r="AR17" s="176">
        <v>68198.137929999997</v>
      </c>
      <c r="AS17" s="176">
        <f t="shared" si="46"/>
        <v>11656.248569999996</v>
      </c>
      <c r="AT17" s="177">
        <f t="shared" si="47"/>
        <v>85.403120503593129</v>
      </c>
      <c r="AU17" s="176">
        <v>87057.424780000001</v>
      </c>
      <c r="AV17" s="176">
        <v>67468.009609999994</v>
      </c>
      <c r="AW17" s="176">
        <f t="shared" si="48"/>
        <v>19589.415170000007</v>
      </c>
      <c r="AX17" s="136">
        <f t="shared" si="49"/>
        <v>77.498283208464088</v>
      </c>
      <c r="AY17" s="175">
        <v>69957.102379999997</v>
      </c>
      <c r="AZ17" s="176">
        <v>66362.503020000004</v>
      </c>
      <c r="BA17" s="176">
        <f t="shared" si="50"/>
        <v>3594.5993599999929</v>
      </c>
      <c r="BB17" s="177">
        <f t="shared" si="51"/>
        <v>94.861709193621991</v>
      </c>
      <c r="BC17" s="179">
        <v>66828.102379999997</v>
      </c>
    </row>
    <row r="18" spans="1:55">
      <c r="A18" s="204" t="s">
        <v>129</v>
      </c>
      <c r="B18" s="218" t="s">
        <v>130</v>
      </c>
      <c r="C18" s="175">
        <v>1964.9</v>
      </c>
      <c r="D18" s="176">
        <v>1019.84375</v>
      </c>
      <c r="E18" s="176">
        <f t="shared" si="26"/>
        <v>945.05625000000009</v>
      </c>
      <c r="F18" s="177">
        <f t="shared" si="27"/>
        <v>51.903086671077403</v>
      </c>
      <c r="G18" s="175">
        <v>2235.1</v>
      </c>
      <c r="H18" s="176">
        <v>633.58939000000009</v>
      </c>
      <c r="I18" s="176">
        <f t="shared" si="28"/>
        <v>1601.5106099999998</v>
      </c>
      <c r="J18" s="177">
        <f t="shared" si="29"/>
        <v>28.347250234888826</v>
      </c>
      <c r="K18" s="175">
        <v>1623</v>
      </c>
      <c r="L18" s="176">
        <v>963.20319999999992</v>
      </c>
      <c r="M18" s="176">
        <f t="shared" si="30"/>
        <v>659.79680000000008</v>
      </c>
      <c r="N18" s="177">
        <f t="shared" si="31"/>
        <v>59.34708564386937</v>
      </c>
      <c r="O18" s="176">
        <v>3438.3</v>
      </c>
      <c r="P18" s="176">
        <v>2892.3537799999999</v>
      </c>
      <c r="Q18" s="176">
        <f t="shared" si="32"/>
        <v>545.94622000000027</v>
      </c>
      <c r="R18" s="136">
        <f t="shared" si="33"/>
        <v>84.121623476718142</v>
      </c>
      <c r="S18" s="175">
        <v>2104.3000000000002</v>
      </c>
      <c r="T18" s="176">
        <v>135.5958</v>
      </c>
      <c r="U18" s="176">
        <f t="shared" si="34"/>
        <v>1968.7042000000001</v>
      </c>
      <c r="V18" s="177">
        <f t="shared" si="35"/>
        <v>6.4437485149455869</v>
      </c>
      <c r="W18" s="175">
        <v>1552</v>
      </c>
      <c r="X18" s="176">
        <v>220.31596999999999</v>
      </c>
      <c r="Y18" s="176">
        <f t="shared" si="36"/>
        <v>1331.6840299999999</v>
      </c>
      <c r="Z18" s="178">
        <f t="shared" si="37"/>
        <v>14.195616623711341</v>
      </c>
      <c r="AA18" s="175">
        <v>1259.5999999999999</v>
      </c>
      <c r="AB18" s="176">
        <v>467.71455000000003</v>
      </c>
      <c r="AC18" s="176">
        <f t="shared" si="38"/>
        <v>791.88544999999988</v>
      </c>
      <c r="AD18" s="177">
        <f t="shared" si="39"/>
        <v>37.131990314385526</v>
      </c>
      <c r="AE18" s="175">
        <v>1933.1</v>
      </c>
      <c r="AF18" s="176">
        <v>357.16256999999996</v>
      </c>
      <c r="AG18" s="176">
        <f t="shared" si="40"/>
        <v>1575.9374299999999</v>
      </c>
      <c r="AH18" s="177">
        <f t="shared" si="41"/>
        <v>18.476155915369095</v>
      </c>
      <c r="AI18" s="135">
        <v>1958.2</v>
      </c>
      <c r="AJ18" s="136">
        <v>752.82619999999997</v>
      </c>
      <c r="AK18" s="176">
        <f t="shared" si="42"/>
        <v>1205.3738000000001</v>
      </c>
      <c r="AL18" s="177">
        <f t="shared" si="43"/>
        <v>38.444806454907564</v>
      </c>
      <c r="AM18" s="135">
        <v>3500.4</v>
      </c>
      <c r="AN18" s="136">
        <v>1102.45472</v>
      </c>
      <c r="AO18" s="176">
        <f t="shared" si="44"/>
        <v>2397.9452799999999</v>
      </c>
      <c r="AP18" s="177">
        <f t="shared" si="45"/>
        <v>31.495106844932007</v>
      </c>
      <c r="AQ18" s="175">
        <v>3191.4</v>
      </c>
      <c r="AR18" s="176">
        <v>938.32303999999999</v>
      </c>
      <c r="AS18" s="176">
        <f t="shared" si="46"/>
        <v>2253.0769600000003</v>
      </c>
      <c r="AT18" s="177">
        <f t="shared" si="47"/>
        <v>29.401611831797958</v>
      </c>
      <c r="AU18" s="176">
        <v>2712.6</v>
      </c>
      <c r="AV18" s="176">
        <v>2401.4779900000003</v>
      </c>
      <c r="AW18" s="176">
        <f t="shared" si="48"/>
        <v>311.12200999999959</v>
      </c>
      <c r="AX18" s="136">
        <f t="shared" si="49"/>
        <v>88.530486986654893</v>
      </c>
      <c r="AY18" s="175">
        <v>3107.6</v>
      </c>
      <c r="AZ18" s="176">
        <v>1302.5520699999997</v>
      </c>
      <c r="BA18" s="176">
        <f t="shared" si="50"/>
        <v>1805.0479300000002</v>
      </c>
      <c r="BB18" s="177">
        <f t="shared" si="51"/>
        <v>41.915049234135658</v>
      </c>
      <c r="BC18" s="179">
        <v>3418</v>
      </c>
    </row>
    <row r="19" spans="1:55">
      <c r="A19" s="203"/>
      <c r="B19" s="218"/>
      <c r="C19" s="175"/>
      <c r="D19" s="176"/>
      <c r="E19" s="176"/>
      <c r="F19" s="177"/>
      <c r="G19" s="175"/>
      <c r="H19" s="176"/>
      <c r="I19" s="176"/>
      <c r="J19" s="177"/>
      <c r="K19" s="175"/>
      <c r="L19" s="176"/>
      <c r="M19" s="176"/>
      <c r="N19" s="177"/>
      <c r="O19" s="176"/>
      <c r="P19" s="176"/>
      <c r="Q19" s="176"/>
      <c r="R19" s="136"/>
      <c r="S19" s="175"/>
      <c r="T19" s="176"/>
      <c r="U19" s="176"/>
      <c r="V19" s="177"/>
      <c r="W19" s="175"/>
      <c r="X19" s="176"/>
      <c r="Y19" s="176"/>
      <c r="Z19" s="178"/>
      <c r="AA19" s="175"/>
      <c r="AB19" s="176"/>
      <c r="AC19" s="176"/>
      <c r="AD19" s="177"/>
      <c r="AE19" s="175"/>
      <c r="AF19" s="176"/>
      <c r="AG19" s="176"/>
      <c r="AH19" s="177"/>
      <c r="AI19" s="135"/>
      <c r="AJ19" s="136"/>
      <c r="AK19" s="176"/>
      <c r="AL19" s="177"/>
      <c r="AM19" s="135"/>
      <c r="AN19" s="136"/>
      <c r="AO19" s="176"/>
      <c r="AP19" s="177"/>
      <c r="AQ19" s="175"/>
      <c r="AR19" s="176"/>
      <c r="AS19" s="176"/>
      <c r="AT19" s="177"/>
      <c r="AU19" s="176"/>
      <c r="AV19" s="176"/>
      <c r="AW19" s="176"/>
      <c r="AX19" s="136"/>
      <c r="AY19" s="175"/>
      <c r="AZ19" s="176"/>
      <c r="BA19" s="176"/>
      <c r="BB19" s="177"/>
      <c r="BC19" s="179"/>
    </row>
    <row r="20" spans="1:55">
      <c r="A20" s="202">
        <v>0.03</v>
      </c>
      <c r="B20" s="180" t="s">
        <v>131</v>
      </c>
      <c r="C20" s="168">
        <f t="shared" ref="C20" si="52">SUM(C21:C25)</f>
        <v>2893498.1718599997</v>
      </c>
      <c r="D20" s="169">
        <f t="shared" ref="D20:L20" si="53">SUM(D21:D25)</f>
        <v>2345290.59412</v>
      </c>
      <c r="E20" s="169">
        <f t="shared" ref="E20:E25" si="54">+C20-D20</f>
        <v>548207.57773999963</v>
      </c>
      <c r="F20" s="170">
        <f t="shared" ref="F20:F25" si="55">+(D20/C20)*100</f>
        <v>81.053812887408867</v>
      </c>
      <c r="G20" s="168">
        <f t="shared" ref="G20" si="56">SUM(G21:G25)</f>
        <v>3455591.8794499999</v>
      </c>
      <c r="H20" s="169">
        <f t="shared" si="53"/>
        <v>2706269.9095300003</v>
      </c>
      <c r="I20" s="169">
        <f t="shared" ref="I20:I25" si="57">+G20-H20</f>
        <v>749321.9699199996</v>
      </c>
      <c r="J20" s="170">
        <f t="shared" ref="J20:J25" si="58">+(H20/G20)*100</f>
        <v>78.315669324953291</v>
      </c>
      <c r="K20" s="168">
        <f t="shared" ref="K20" si="59">SUM(K21:K25)</f>
        <v>3750546.5281300005</v>
      </c>
      <c r="L20" s="169">
        <f t="shared" si="53"/>
        <v>2880019.2423399999</v>
      </c>
      <c r="M20" s="169">
        <f t="shared" ref="M20:M25" si="60">+K20-L20</f>
        <v>870527.28579000058</v>
      </c>
      <c r="N20" s="170">
        <f t="shared" ref="N20:N25" si="61">+(L20/K20)*100</f>
        <v>76.789321789215606</v>
      </c>
      <c r="O20" s="169">
        <f t="shared" ref="O20" si="62">SUM(O21:O25)</f>
        <v>3533280.9712899993</v>
      </c>
      <c r="P20" s="169">
        <f t="shared" ref="P20" si="63">SUM(P21:P25)</f>
        <v>3110161.5332599999</v>
      </c>
      <c r="Q20" s="169">
        <f t="shared" ref="Q20:Q25" si="64">+O20-P20</f>
        <v>423119.43802999938</v>
      </c>
      <c r="R20" s="171">
        <f t="shared" ref="R20:R25" si="65">+(P20/O20)*100</f>
        <v>88.024744098527819</v>
      </c>
      <c r="S20" s="168">
        <f t="shared" ref="S20" si="66">SUM(S21:S25)</f>
        <v>3675964.7431000001</v>
      </c>
      <c r="T20" s="169">
        <f t="shared" ref="T20:X20" si="67">SUM(T21:T25)</f>
        <v>3259242.5462400001</v>
      </c>
      <c r="U20" s="169">
        <f t="shared" ref="U20:U25" si="68">+S20-T20</f>
        <v>416722.19686000003</v>
      </c>
      <c r="V20" s="170">
        <f t="shared" ref="V20:V25" si="69">+(T20/S20)*100</f>
        <v>88.663596471043093</v>
      </c>
      <c r="W20" s="168">
        <f t="shared" ref="W20" si="70">SUM(W21:W25)</f>
        <v>3840530.2208000002</v>
      </c>
      <c r="X20" s="169">
        <f t="shared" si="67"/>
        <v>3298213.1776400004</v>
      </c>
      <c r="Y20" s="169">
        <f t="shared" ref="Y20:Y25" si="71">+W20-X20</f>
        <v>542317.04315999988</v>
      </c>
      <c r="Z20" s="172">
        <f t="shared" ref="Z20:Z25" si="72">+(X20/W20)*100</f>
        <v>85.879110123314362</v>
      </c>
      <c r="AA20" s="168">
        <f t="shared" ref="AA20" si="73">SUM(AA21:AA25)</f>
        <v>3791335.3902899995</v>
      </c>
      <c r="AB20" s="169">
        <f t="shared" ref="AB20:AF20" si="74">SUM(AB21:AB25)</f>
        <v>3318904.6833799998</v>
      </c>
      <c r="AC20" s="169">
        <f t="shared" ref="AC20:AC25" si="75">+AA20-AB20</f>
        <v>472430.70690999972</v>
      </c>
      <c r="AD20" s="170">
        <f t="shared" ref="AD20:AD25" si="76">+(AB20/AA20)*100</f>
        <v>87.53920035352337</v>
      </c>
      <c r="AE20" s="168">
        <f t="shared" ref="AE20" si="77">SUM(AE21:AE25)</f>
        <v>3984215.6538900002</v>
      </c>
      <c r="AF20" s="169">
        <f t="shared" si="74"/>
        <v>3357879.4758400004</v>
      </c>
      <c r="AG20" s="169">
        <f t="shared" ref="AG20:AG25" si="78">+AE20-AF20</f>
        <v>626336.17804999975</v>
      </c>
      <c r="AH20" s="170">
        <f t="shared" ref="AH20:AH25" si="79">+(AF20/AE20)*100</f>
        <v>84.279561337537672</v>
      </c>
      <c r="AI20" s="173">
        <f t="shared" ref="AI20" si="80">SUM(AI21:AI25)</f>
        <v>4000582.0574100004</v>
      </c>
      <c r="AJ20" s="171">
        <f t="shared" ref="AJ20:AN20" si="81">SUM(AJ21:AJ25)</f>
        <v>3437709.2994700004</v>
      </c>
      <c r="AK20" s="169">
        <f t="shared" ref="AK20:AK25" si="82">+AI20-AJ20</f>
        <v>562872.75793999992</v>
      </c>
      <c r="AL20" s="170">
        <f t="shared" ref="AL20:AL25" si="83">+(AJ20/AI20)*100</f>
        <v>85.930228405203451</v>
      </c>
      <c r="AM20" s="173">
        <f t="shared" ref="AM20" si="84">SUM(AM21:AM25)</f>
        <v>4100868.6075100005</v>
      </c>
      <c r="AN20" s="171">
        <f t="shared" si="81"/>
        <v>3527725.40803</v>
      </c>
      <c r="AO20" s="169">
        <f t="shared" ref="AO20:AO25" si="85">+AM20-AN20</f>
        <v>573143.19948000042</v>
      </c>
      <c r="AP20" s="170">
        <f t="shared" ref="AP20:AP25" si="86">+(AN20/AM20)*100</f>
        <v>86.023858495968582</v>
      </c>
      <c r="AQ20" s="168">
        <f t="shared" ref="AQ20" si="87">SUM(AQ21:AQ25)</f>
        <v>4421010.18884</v>
      </c>
      <c r="AR20" s="169">
        <f>SUM(AR21:AR25)</f>
        <v>3692378.1953999996</v>
      </c>
      <c r="AS20" s="169">
        <f t="shared" ref="AS20:AS25" si="88">+AQ20-AR20</f>
        <v>728631.99344000034</v>
      </c>
      <c r="AT20" s="170">
        <f t="shared" ref="AT20:AT25" si="89">+(AR20/AQ20)*100</f>
        <v>83.518880022504959</v>
      </c>
      <c r="AU20" s="169">
        <f t="shared" ref="AU20" si="90">SUM(AU21:AU25)</f>
        <v>4224670.6813099999</v>
      </c>
      <c r="AV20" s="169">
        <f t="shared" ref="AV20:AZ20" si="91">SUM(AV21:AV25)</f>
        <v>3782102.58207</v>
      </c>
      <c r="AW20" s="169">
        <f t="shared" ref="AW20:AW25" si="92">+AU20-AV20</f>
        <v>442568.09923999989</v>
      </c>
      <c r="AX20" s="171">
        <f t="shared" ref="AX20:AX25" si="93">+(AV20/AU20)*100</f>
        <v>89.524198863643335</v>
      </c>
      <c r="AY20" s="168">
        <f t="shared" ref="AY20" si="94">SUM(AY21:AY25)</f>
        <v>4071774.2005400001</v>
      </c>
      <c r="AZ20" s="169">
        <f t="shared" si="91"/>
        <v>3925509.8867500005</v>
      </c>
      <c r="BA20" s="169">
        <f t="shared" ref="BA20:BA25" si="95">+AY20-AZ20</f>
        <v>146264.31378999958</v>
      </c>
      <c r="BB20" s="170">
        <f t="shared" ref="BB20:BB25" si="96">+(AZ20/AY20)*100</f>
        <v>96.407848112731742</v>
      </c>
      <c r="BC20" s="174">
        <f t="shared" ref="BC20" si="97">SUM(BC21:BC25)</f>
        <v>4134323.8733599996</v>
      </c>
    </row>
    <row r="21" spans="1:55">
      <c r="A21" s="204" t="s">
        <v>132</v>
      </c>
      <c r="B21" s="218" t="s">
        <v>133</v>
      </c>
      <c r="C21" s="175">
        <v>1094686.59663</v>
      </c>
      <c r="D21" s="176">
        <v>857078.99341999996</v>
      </c>
      <c r="E21" s="176">
        <f t="shared" si="54"/>
        <v>237607.60321000009</v>
      </c>
      <c r="F21" s="177">
        <f t="shared" si="55"/>
        <v>78.294463096426256</v>
      </c>
      <c r="G21" s="175">
        <v>1346190.0554600002</v>
      </c>
      <c r="H21" s="176">
        <v>946620.53673000005</v>
      </c>
      <c r="I21" s="176">
        <f t="shared" si="57"/>
        <v>399569.51873000013</v>
      </c>
      <c r="J21" s="177">
        <f t="shared" si="58"/>
        <v>70.318491277707068</v>
      </c>
      <c r="K21" s="175">
        <v>1471890.65154</v>
      </c>
      <c r="L21" s="176">
        <v>1033213.7922400001</v>
      </c>
      <c r="M21" s="176">
        <f t="shared" si="60"/>
        <v>438676.85929999989</v>
      </c>
      <c r="N21" s="177">
        <f t="shared" si="61"/>
        <v>70.196368946224098</v>
      </c>
      <c r="O21" s="176">
        <v>1357609.0809199996</v>
      </c>
      <c r="P21" s="176">
        <v>1171486.87415</v>
      </c>
      <c r="Q21" s="176">
        <f t="shared" si="64"/>
        <v>186122.20676999958</v>
      </c>
      <c r="R21" s="136">
        <f t="shared" si="65"/>
        <v>86.290441822628964</v>
      </c>
      <c r="S21" s="175">
        <v>1415654.6084999999</v>
      </c>
      <c r="T21" s="176">
        <v>1237864.21851</v>
      </c>
      <c r="U21" s="176">
        <f t="shared" si="68"/>
        <v>177790.38998999982</v>
      </c>
      <c r="V21" s="177">
        <f t="shared" si="69"/>
        <v>87.441118128497237</v>
      </c>
      <c r="W21" s="175">
        <v>1504008.4629000002</v>
      </c>
      <c r="X21" s="176">
        <v>1292072.8967899999</v>
      </c>
      <c r="Y21" s="176">
        <f t="shared" si="71"/>
        <v>211935.56611000025</v>
      </c>
      <c r="Z21" s="178">
        <f t="shared" si="72"/>
        <v>85.908618778557255</v>
      </c>
      <c r="AA21" s="175">
        <v>1568172.6811200001</v>
      </c>
      <c r="AB21" s="176">
        <v>1313203.1766899999</v>
      </c>
      <c r="AC21" s="176">
        <f t="shared" si="75"/>
        <v>254969.5044300002</v>
      </c>
      <c r="AD21" s="177">
        <f t="shared" si="76"/>
        <v>83.740980346124942</v>
      </c>
      <c r="AE21" s="175">
        <v>1609394.5200300002</v>
      </c>
      <c r="AF21" s="176">
        <v>1329122.75309</v>
      </c>
      <c r="AG21" s="176">
        <f t="shared" si="78"/>
        <v>280271.76694000023</v>
      </c>
      <c r="AH21" s="177">
        <f t="shared" si="79"/>
        <v>82.585266480541037</v>
      </c>
      <c r="AI21" s="135">
        <v>1699747.95487</v>
      </c>
      <c r="AJ21" s="136">
        <v>1349312.17612</v>
      </c>
      <c r="AK21" s="176">
        <f t="shared" si="82"/>
        <v>350435.77875000006</v>
      </c>
      <c r="AL21" s="177">
        <f t="shared" si="83"/>
        <v>79.383073958350366</v>
      </c>
      <c r="AM21" s="135">
        <v>1681765.7714299997</v>
      </c>
      <c r="AN21" s="136">
        <v>1356826.3258100001</v>
      </c>
      <c r="AO21" s="176">
        <f t="shared" si="85"/>
        <v>324939.44561999966</v>
      </c>
      <c r="AP21" s="177">
        <f t="shared" si="86"/>
        <v>80.678674097183887</v>
      </c>
      <c r="AQ21" s="175">
        <v>1749662.2519899998</v>
      </c>
      <c r="AR21" s="176">
        <v>1430904.7787500001</v>
      </c>
      <c r="AS21" s="176">
        <f t="shared" si="88"/>
        <v>318757.47323999973</v>
      </c>
      <c r="AT21" s="177">
        <f t="shared" si="89"/>
        <v>81.781771145976492</v>
      </c>
      <c r="AU21" s="176">
        <v>1635350.2007800001</v>
      </c>
      <c r="AV21" s="176">
        <v>1425176.1143499999</v>
      </c>
      <c r="AW21" s="176">
        <f t="shared" si="92"/>
        <v>210174.08643000014</v>
      </c>
      <c r="AX21" s="136">
        <f t="shared" si="93"/>
        <v>87.148068570893557</v>
      </c>
      <c r="AY21" s="175">
        <v>1503473.3337699999</v>
      </c>
      <c r="AZ21" s="176">
        <v>1437255.1221400001</v>
      </c>
      <c r="BA21" s="176">
        <f t="shared" si="95"/>
        <v>66218.211629999802</v>
      </c>
      <c r="BB21" s="177">
        <f t="shared" si="96"/>
        <v>95.595651073906581</v>
      </c>
      <c r="BC21" s="179">
        <v>1743335.40298</v>
      </c>
    </row>
    <row r="22" spans="1:55">
      <c r="A22" s="204" t="s">
        <v>134</v>
      </c>
      <c r="B22" s="218" t="s">
        <v>135</v>
      </c>
      <c r="C22" s="175">
        <v>878680.95284999977</v>
      </c>
      <c r="D22" s="176">
        <v>726264.64517000003</v>
      </c>
      <c r="E22" s="176">
        <f t="shared" si="54"/>
        <v>152416.30767999974</v>
      </c>
      <c r="F22" s="177">
        <f t="shared" si="55"/>
        <v>82.653964765522943</v>
      </c>
      <c r="G22" s="175">
        <v>956779.64228999999</v>
      </c>
      <c r="H22" s="176">
        <v>826406.16739999992</v>
      </c>
      <c r="I22" s="176">
        <f t="shared" si="57"/>
        <v>130373.47489000007</v>
      </c>
      <c r="J22" s="177">
        <f t="shared" si="58"/>
        <v>86.373719806792892</v>
      </c>
      <c r="K22" s="175">
        <v>1033738.2940100001</v>
      </c>
      <c r="L22" s="176">
        <v>853091.47444999986</v>
      </c>
      <c r="M22" s="176">
        <f t="shared" si="60"/>
        <v>180646.81956000021</v>
      </c>
      <c r="N22" s="177">
        <f t="shared" si="61"/>
        <v>82.524898167480217</v>
      </c>
      <c r="O22" s="176">
        <v>989881.57548999996</v>
      </c>
      <c r="P22" s="176">
        <v>909603.32728999981</v>
      </c>
      <c r="Q22" s="176">
        <f t="shared" si="64"/>
        <v>80278.248200000147</v>
      </c>
      <c r="R22" s="136">
        <f t="shared" si="65"/>
        <v>91.890115930255419</v>
      </c>
      <c r="S22" s="175">
        <v>1072108.0337899998</v>
      </c>
      <c r="T22" s="176">
        <v>947095.41220999998</v>
      </c>
      <c r="U22" s="176">
        <f t="shared" si="68"/>
        <v>125012.6215799998</v>
      </c>
      <c r="V22" s="177">
        <f t="shared" si="69"/>
        <v>88.339549966987121</v>
      </c>
      <c r="W22" s="175">
        <v>1060800.51636</v>
      </c>
      <c r="X22" s="176">
        <v>933375.55537999992</v>
      </c>
      <c r="Y22" s="176">
        <f t="shared" si="71"/>
        <v>127424.96098000009</v>
      </c>
      <c r="Z22" s="178">
        <f t="shared" si="72"/>
        <v>87.987848891962983</v>
      </c>
      <c r="AA22" s="175">
        <v>993808.18405999988</v>
      </c>
      <c r="AB22" s="176">
        <v>916487.78616999998</v>
      </c>
      <c r="AC22" s="176">
        <f t="shared" si="75"/>
        <v>77320.397889999906</v>
      </c>
      <c r="AD22" s="177">
        <f t="shared" si="76"/>
        <v>92.219786561414381</v>
      </c>
      <c r="AE22" s="175">
        <v>1011446.7862399999</v>
      </c>
      <c r="AF22" s="176">
        <v>936175.75172000017</v>
      </c>
      <c r="AG22" s="176">
        <f t="shared" si="78"/>
        <v>75271.034519999754</v>
      </c>
      <c r="AH22" s="177">
        <f t="shared" si="79"/>
        <v>92.558082585855473</v>
      </c>
      <c r="AI22" s="135">
        <v>1015598.89488</v>
      </c>
      <c r="AJ22" s="136">
        <v>974537.15677</v>
      </c>
      <c r="AK22" s="176">
        <f t="shared" si="82"/>
        <v>41061.738110000035</v>
      </c>
      <c r="AL22" s="177">
        <f t="shared" si="83"/>
        <v>95.956894171802759</v>
      </c>
      <c r="AM22" s="135">
        <v>1041693.37222</v>
      </c>
      <c r="AN22" s="136">
        <v>1019400.2559799999</v>
      </c>
      <c r="AO22" s="176">
        <f t="shared" si="85"/>
        <v>22293.116240000119</v>
      </c>
      <c r="AP22" s="177">
        <f t="shared" si="86"/>
        <v>97.859915707009804</v>
      </c>
      <c r="AQ22" s="175">
        <v>1185716.9412100001</v>
      </c>
      <c r="AR22" s="176">
        <v>1073743.8566899998</v>
      </c>
      <c r="AS22" s="176">
        <f t="shared" si="88"/>
        <v>111973.08452000027</v>
      </c>
      <c r="AT22" s="177">
        <f t="shared" si="89"/>
        <v>90.556507997116569</v>
      </c>
      <c r="AU22" s="176">
        <v>1171654.99208</v>
      </c>
      <c r="AV22" s="176">
        <v>1118572.1258299998</v>
      </c>
      <c r="AW22" s="176">
        <f t="shared" si="92"/>
        <v>53082.866250000196</v>
      </c>
      <c r="AX22" s="136">
        <f t="shared" si="93"/>
        <v>95.469411506900684</v>
      </c>
      <c r="AY22" s="175">
        <v>1210801.2957700002</v>
      </c>
      <c r="AZ22" s="176">
        <v>1183306.0062899999</v>
      </c>
      <c r="BA22" s="176">
        <f t="shared" si="95"/>
        <v>27495.289480000269</v>
      </c>
      <c r="BB22" s="177">
        <f t="shared" si="96"/>
        <v>97.729165836206448</v>
      </c>
      <c r="BC22" s="179">
        <v>1016384.76176</v>
      </c>
    </row>
    <row r="23" spans="1:55">
      <c r="A23" s="204" t="s">
        <v>136</v>
      </c>
      <c r="B23" s="218" t="s">
        <v>137</v>
      </c>
      <c r="C23" s="175">
        <v>442095.89999999997</v>
      </c>
      <c r="D23" s="176">
        <v>346175.39705000003</v>
      </c>
      <c r="E23" s="176">
        <f t="shared" si="54"/>
        <v>95920.502949999936</v>
      </c>
      <c r="F23" s="177">
        <f t="shared" si="55"/>
        <v>78.303236254848798</v>
      </c>
      <c r="G23" s="175">
        <v>523284.39999999997</v>
      </c>
      <c r="H23" s="176">
        <v>393148.95799000002</v>
      </c>
      <c r="I23" s="176">
        <f t="shared" si="57"/>
        <v>130135.44200999994</v>
      </c>
      <c r="J23" s="177">
        <f t="shared" si="58"/>
        <v>75.13102970201291</v>
      </c>
      <c r="K23" s="175">
        <v>564540.50000000023</v>
      </c>
      <c r="L23" s="176">
        <v>420241.40619999997</v>
      </c>
      <c r="M23" s="176">
        <f t="shared" si="60"/>
        <v>144299.09380000026</v>
      </c>
      <c r="N23" s="177">
        <f t="shared" si="61"/>
        <v>74.439549722296235</v>
      </c>
      <c r="O23" s="176">
        <v>518110.89999999991</v>
      </c>
      <c r="P23" s="176">
        <v>438597.03525000002</v>
      </c>
      <c r="Q23" s="176">
        <f t="shared" si="64"/>
        <v>79513.864749999892</v>
      </c>
      <c r="R23" s="136">
        <f t="shared" si="65"/>
        <v>84.653118714545499</v>
      </c>
      <c r="S23" s="175">
        <v>501671.7</v>
      </c>
      <c r="T23" s="176">
        <v>452264.76519000001</v>
      </c>
      <c r="U23" s="176">
        <f t="shared" si="68"/>
        <v>49406.934810000006</v>
      </c>
      <c r="V23" s="177">
        <f t="shared" si="69"/>
        <v>90.151540377900531</v>
      </c>
      <c r="W23" s="175">
        <v>530769.80000000005</v>
      </c>
      <c r="X23" s="176">
        <v>453095.62494999997</v>
      </c>
      <c r="Y23" s="176">
        <f t="shared" si="71"/>
        <v>77674.175050000078</v>
      </c>
      <c r="Z23" s="178">
        <f t="shared" si="72"/>
        <v>85.365750830209237</v>
      </c>
      <c r="AA23" s="175">
        <v>545789.48899999994</v>
      </c>
      <c r="AB23" s="176">
        <v>459823.1</v>
      </c>
      <c r="AC23" s="176">
        <f t="shared" si="75"/>
        <v>85966.388999999966</v>
      </c>
      <c r="AD23" s="177">
        <f t="shared" si="76"/>
        <v>84.249167356170901</v>
      </c>
      <c r="AE23" s="175">
        <v>544879.6</v>
      </c>
      <c r="AF23" s="176">
        <v>465559.27919999999</v>
      </c>
      <c r="AG23" s="176">
        <f t="shared" si="78"/>
        <v>79320.320799999987</v>
      </c>
      <c r="AH23" s="177">
        <f t="shared" si="79"/>
        <v>85.442596713108728</v>
      </c>
      <c r="AI23" s="135">
        <v>556254.69999999995</v>
      </c>
      <c r="AJ23" s="136">
        <v>476742.21023999999</v>
      </c>
      <c r="AK23" s="176">
        <f t="shared" si="82"/>
        <v>79512.489759999968</v>
      </c>
      <c r="AL23" s="177">
        <f t="shared" si="83"/>
        <v>85.705740596888447</v>
      </c>
      <c r="AM23" s="135">
        <v>521395.20000000001</v>
      </c>
      <c r="AN23" s="136">
        <v>493414.43131000001</v>
      </c>
      <c r="AO23" s="176">
        <f t="shared" si="85"/>
        <v>27980.768689999997</v>
      </c>
      <c r="AP23" s="177">
        <f t="shared" si="86"/>
        <v>94.633481725570164</v>
      </c>
      <c r="AQ23" s="175">
        <v>628416.5</v>
      </c>
      <c r="AR23" s="176">
        <v>503744.27905000001</v>
      </c>
      <c r="AS23" s="176">
        <f t="shared" si="88"/>
        <v>124672.22094999999</v>
      </c>
      <c r="AT23" s="177">
        <f t="shared" si="89"/>
        <v>80.160893141730043</v>
      </c>
      <c r="AU23" s="176">
        <v>592691.30000000005</v>
      </c>
      <c r="AV23" s="176">
        <v>545074.35323000001</v>
      </c>
      <c r="AW23" s="176">
        <f t="shared" si="92"/>
        <v>47616.946770000039</v>
      </c>
      <c r="AX23" s="136">
        <f t="shared" si="93"/>
        <v>91.96597844948964</v>
      </c>
      <c r="AY23" s="175">
        <v>579823.03399999999</v>
      </c>
      <c r="AZ23" s="176">
        <v>548063.80385000003</v>
      </c>
      <c r="BA23" s="176">
        <f t="shared" si="95"/>
        <v>31759.230149999959</v>
      </c>
      <c r="BB23" s="177">
        <f t="shared" si="96"/>
        <v>94.522599433329873</v>
      </c>
      <c r="BC23" s="179">
        <v>598932.6</v>
      </c>
    </row>
    <row r="24" spans="1:55">
      <c r="A24" s="204" t="s">
        <v>138</v>
      </c>
      <c r="B24" s="218" t="s">
        <v>139</v>
      </c>
      <c r="C24" s="175">
        <v>246721.28355000002</v>
      </c>
      <c r="D24" s="176">
        <v>245558.99005000002</v>
      </c>
      <c r="E24" s="176">
        <f t="shared" si="54"/>
        <v>1162.2934999999998</v>
      </c>
      <c r="F24" s="177">
        <f t="shared" si="55"/>
        <v>99.528904242359602</v>
      </c>
      <c r="G24" s="175">
        <v>360992.4</v>
      </c>
      <c r="H24" s="176">
        <v>346912.54544999998</v>
      </c>
      <c r="I24" s="176">
        <f t="shared" si="57"/>
        <v>14079.854550000047</v>
      </c>
      <c r="J24" s="177">
        <f t="shared" si="58"/>
        <v>96.099681170573106</v>
      </c>
      <c r="K24" s="175">
        <v>397000</v>
      </c>
      <c r="L24" s="176">
        <v>372678.94900000002</v>
      </c>
      <c r="M24" s="176">
        <f t="shared" si="60"/>
        <v>24321.050999999978</v>
      </c>
      <c r="N24" s="177">
        <f t="shared" si="61"/>
        <v>93.873790680100768</v>
      </c>
      <c r="O24" s="176">
        <v>417400</v>
      </c>
      <c r="P24" s="176">
        <v>388679.18639999995</v>
      </c>
      <c r="Q24" s="176">
        <f t="shared" si="64"/>
        <v>28720.813600000052</v>
      </c>
      <c r="R24" s="136">
        <f t="shared" si="65"/>
        <v>93.119115093435539</v>
      </c>
      <c r="S24" s="175">
        <v>419140</v>
      </c>
      <c r="T24" s="176">
        <v>408607.13899999997</v>
      </c>
      <c r="U24" s="176">
        <f t="shared" si="68"/>
        <v>10532.861000000034</v>
      </c>
      <c r="V24" s="177">
        <f t="shared" si="69"/>
        <v>97.487030347855125</v>
      </c>
      <c r="W24" s="175">
        <v>495871.2</v>
      </c>
      <c r="X24" s="176">
        <v>408357.76115000003</v>
      </c>
      <c r="Y24" s="176">
        <f t="shared" si="71"/>
        <v>87513.438849999977</v>
      </c>
      <c r="Z24" s="178">
        <f t="shared" si="72"/>
        <v>82.351578625659243</v>
      </c>
      <c r="AA24" s="175">
        <v>441973.65600000002</v>
      </c>
      <c r="AB24" s="176">
        <v>418404.00030000001</v>
      </c>
      <c r="AC24" s="176">
        <f t="shared" si="75"/>
        <v>23569.655700000003</v>
      </c>
      <c r="AD24" s="177">
        <f t="shared" si="76"/>
        <v>94.667180864734618</v>
      </c>
      <c r="AE24" s="175">
        <v>565330.74525000004</v>
      </c>
      <c r="AF24" s="176">
        <v>412178.1299</v>
      </c>
      <c r="AG24" s="176">
        <f t="shared" si="78"/>
        <v>153152.61535000004</v>
      </c>
      <c r="AH24" s="177">
        <f t="shared" si="79"/>
        <v>72.909201093906006</v>
      </c>
      <c r="AI24" s="135">
        <v>468041.66116000002</v>
      </c>
      <c r="AJ24" s="136">
        <v>422215.91055000003</v>
      </c>
      <c r="AK24" s="176">
        <f t="shared" si="82"/>
        <v>45825.750609999988</v>
      </c>
      <c r="AL24" s="177">
        <f t="shared" si="83"/>
        <v>90.20904453325268</v>
      </c>
      <c r="AM24" s="135">
        <v>594489.48265000002</v>
      </c>
      <c r="AN24" s="136">
        <v>441386.95310000004</v>
      </c>
      <c r="AO24" s="176">
        <f t="shared" si="85"/>
        <v>153102.52954999998</v>
      </c>
      <c r="AP24" s="177">
        <f t="shared" si="86"/>
        <v>74.246385509205453</v>
      </c>
      <c r="AQ24" s="175">
        <v>537648.19999999995</v>
      </c>
      <c r="AR24" s="176">
        <v>461150.75555</v>
      </c>
      <c r="AS24" s="176">
        <f t="shared" si="88"/>
        <v>76497.444449999952</v>
      </c>
      <c r="AT24" s="177">
        <f t="shared" si="89"/>
        <v>85.771840313052294</v>
      </c>
      <c r="AU24" s="176">
        <v>567993.4</v>
      </c>
      <c r="AV24" s="176">
        <v>469663.43794999999</v>
      </c>
      <c r="AW24" s="176">
        <f t="shared" si="92"/>
        <v>98329.962050000031</v>
      </c>
      <c r="AX24" s="136">
        <f t="shared" si="93"/>
        <v>82.688185804623785</v>
      </c>
      <c r="AY24" s="175">
        <v>521799.33260000002</v>
      </c>
      <c r="AZ24" s="176">
        <v>515478.69295</v>
      </c>
      <c r="BA24" s="176">
        <f t="shared" si="95"/>
        <v>6320.6396500000264</v>
      </c>
      <c r="BB24" s="177">
        <f t="shared" si="96"/>
        <v>98.788683837806801</v>
      </c>
      <c r="BC24" s="179">
        <v>552529.69999999995</v>
      </c>
    </row>
    <row r="25" spans="1:55">
      <c r="A25" s="204" t="s">
        <v>140</v>
      </c>
      <c r="B25" s="218" t="s">
        <v>141</v>
      </c>
      <c r="C25" s="175">
        <v>231313.43883</v>
      </c>
      <c r="D25" s="176">
        <v>170212.56843000001</v>
      </c>
      <c r="E25" s="176">
        <f t="shared" si="54"/>
        <v>61100.870399999985</v>
      </c>
      <c r="F25" s="177">
        <f t="shared" si="55"/>
        <v>73.585248350008285</v>
      </c>
      <c r="G25" s="175">
        <v>268345.38169999997</v>
      </c>
      <c r="H25" s="176">
        <v>193181.70196000001</v>
      </c>
      <c r="I25" s="176">
        <f t="shared" si="57"/>
        <v>75163.679739999963</v>
      </c>
      <c r="J25" s="177">
        <f t="shared" si="58"/>
        <v>71.989948452315772</v>
      </c>
      <c r="K25" s="175">
        <v>283377.08257999999</v>
      </c>
      <c r="L25" s="176">
        <v>200793.62044999999</v>
      </c>
      <c r="M25" s="176">
        <f t="shared" si="60"/>
        <v>82583.46213</v>
      </c>
      <c r="N25" s="177">
        <f t="shared" si="61"/>
        <v>70.857395602311655</v>
      </c>
      <c r="O25" s="176">
        <v>250279.41487999997</v>
      </c>
      <c r="P25" s="176">
        <v>201795.11017</v>
      </c>
      <c r="Q25" s="176">
        <f t="shared" si="64"/>
        <v>48484.304709999968</v>
      </c>
      <c r="R25" s="136">
        <f t="shared" si="65"/>
        <v>80.627929495022016</v>
      </c>
      <c r="S25" s="175">
        <v>267390.40081000002</v>
      </c>
      <c r="T25" s="176">
        <v>213411.01132999998</v>
      </c>
      <c r="U25" s="176">
        <f t="shared" si="68"/>
        <v>53979.389480000042</v>
      </c>
      <c r="V25" s="177">
        <f t="shared" si="69"/>
        <v>79.812517832920918</v>
      </c>
      <c r="W25" s="175">
        <v>249080.24154000002</v>
      </c>
      <c r="X25" s="176">
        <v>211311.33936999997</v>
      </c>
      <c r="Y25" s="176">
        <f t="shared" si="71"/>
        <v>37768.902170000045</v>
      </c>
      <c r="Z25" s="178">
        <f t="shared" si="72"/>
        <v>84.836652664023248</v>
      </c>
      <c r="AA25" s="175">
        <v>241591.38011</v>
      </c>
      <c r="AB25" s="176">
        <v>210986.62022000001</v>
      </c>
      <c r="AC25" s="176">
        <f t="shared" si="75"/>
        <v>30604.759889999987</v>
      </c>
      <c r="AD25" s="177">
        <f t="shared" si="76"/>
        <v>87.332014960109419</v>
      </c>
      <c r="AE25" s="175">
        <v>253164.00237</v>
      </c>
      <c r="AF25" s="176">
        <v>214843.56193000003</v>
      </c>
      <c r="AG25" s="176">
        <f t="shared" si="78"/>
        <v>38320.440439999977</v>
      </c>
      <c r="AH25" s="177">
        <f t="shared" si="79"/>
        <v>84.863392867365661</v>
      </c>
      <c r="AI25" s="135">
        <v>260938.84650000001</v>
      </c>
      <c r="AJ25" s="136">
        <v>214901.84578999999</v>
      </c>
      <c r="AK25" s="176">
        <f t="shared" si="82"/>
        <v>46037.000710000022</v>
      </c>
      <c r="AL25" s="177">
        <f t="shared" si="83"/>
        <v>82.35716861345135</v>
      </c>
      <c r="AM25" s="135">
        <v>261524.78121000002</v>
      </c>
      <c r="AN25" s="136">
        <v>216697.44183</v>
      </c>
      <c r="AO25" s="176">
        <f t="shared" si="85"/>
        <v>44827.339380000019</v>
      </c>
      <c r="AP25" s="177">
        <f t="shared" si="86"/>
        <v>82.859238358752535</v>
      </c>
      <c r="AQ25" s="175">
        <v>319566.29564000003</v>
      </c>
      <c r="AR25" s="176">
        <v>222834.52536000003</v>
      </c>
      <c r="AS25" s="176">
        <f t="shared" si="88"/>
        <v>96731.770279999997</v>
      </c>
      <c r="AT25" s="177">
        <f t="shared" si="89"/>
        <v>69.73029646750642</v>
      </c>
      <c r="AU25" s="176">
        <v>256980.78845000002</v>
      </c>
      <c r="AV25" s="176">
        <v>223616.55071000001</v>
      </c>
      <c r="AW25" s="176">
        <f t="shared" si="92"/>
        <v>33364.237740000011</v>
      </c>
      <c r="AX25" s="136">
        <f t="shared" si="93"/>
        <v>87.016835794909397</v>
      </c>
      <c r="AY25" s="175">
        <v>255877.20439999996</v>
      </c>
      <c r="AZ25" s="176">
        <v>241406.26152000003</v>
      </c>
      <c r="BA25" s="176">
        <f t="shared" si="95"/>
        <v>14470.94287999993</v>
      </c>
      <c r="BB25" s="177">
        <f t="shared" si="96"/>
        <v>94.34457519811798</v>
      </c>
      <c r="BC25" s="179">
        <v>223141.40862</v>
      </c>
    </row>
    <row r="26" spans="1:55">
      <c r="A26" s="203"/>
      <c r="B26" s="218"/>
      <c r="C26" s="175"/>
      <c r="D26" s="176"/>
      <c r="E26" s="176"/>
      <c r="F26" s="177"/>
      <c r="G26" s="175"/>
      <c r="H26" s="176"/>
      <c r="I26" s="176"/>
      <c r="J26" s="177"/>
      <c r="K26" s="175"/>
      <c r="L26" s="176"/>
      <c r="M26" s="176"/>
      <c r="N26" s="177"/>
      <c r="O26" s="176"/>
      <c r="P26" s="176"/>
      <c r="Q26" s="176"/>
      <c r="R26" s="136"/>
      <c r="S26" s="175"/>
      <c r="T26" s="176"/>
      <c r="U26" s="176"/>
      <c r="V26" s="177"/>
      <c r="W26" s="175"/>
      <c r="X26" s="176"/>
      <c r="Y26" s="176"/>
      <c r="Z26" s="178"/>
      <c r="AA26" s="175"/>
      <c r="AB26" s="176"/>
      <c r="AC26" s="176"/>
      <c r="AD26" s="177"/>
      <c r="AE26" s="175"/>
      <c r="AF26" s="176"/>
      <c r="AG26" s="176"/>
      <c r="AH26" s="177"/>
      <c r="AI26" s="135"/>
      <c r="AJ26" s="136"/>
      <c r="AK26" s="176"/>
      <c r="AL26" s="177"/>
      <c r="AM26" s="135"/>
      <c r="AN26" s="136"/>
      <c r="AO26" s="176"/>
      <c r="AP26" s="177"/>
      <c r="AQ26" s="175"/>
      <c r="AR26" s="176"/>
      <c r="AS26" s="176"/>
      <c r="AT26" s="177"/>
      <c r="AU26" s="176"/>
      <c r="AV26" s="176"/>
      <c r="AW26" s="176"/>
      <c r="AX26" s="136"/>
      <c r="AY26" s="175"/>
      <c r="AZ26" s="176"/>
      <c r="BA26" s="176"/>
      <c r="BB26" s="177"/>
      <c r="BC26" s="179"/>
    </row>
    <row r="27" spans="1:55">
      <c r="A27" s="202">
        <v>0.04</v>
      </c>
      <c r="B27" s="180" t="s">
        <v>142</v>
      </c>
      <c r="C27" s="168">
        <f t="shared" ref="C27" si="98">SUM(C28:C30)</f>
        <v>827539.10000000009</v>
      </c>
      <c r="D27" s="169">
        <f t="shared" ref="D27:L27" si="99">SUM(D28:D30)</f>
        <v>413571.62836999993</v>
      </c>
      <c r="E27" s="169">
        <f t="shared" ref="E27:E30" si="100">+C27-D27</f>
        <v>413967.47163000016</v>
      </c>
      <c r="F27" s="170">
        <f t="shared" ref="F27:F30" si="101">+(D27/C27)*100</f>
        <v>49.976083108338912</v>
      </c>
      <c r="G27" s="168">
        <f t="shared" ref="G27" si="102">SUM(G28:G30)</f>
        <v>841225.3</v>
      </c>
      <c r="H27" s="169">
        <f t="shared" si="99"/>
        <v>553292.14833</v>
      </c>
      <c r="I27" s="169">
        <f t="shared" ref="I27:I30" si="103">+G27-H27</f>
        <v>287933.15167000005</v>
      </c>
      <c r="J27" s="170">
        <f t="shared" ref="J27:J30" si="104">+(H27/G27)*100</f>
        <v>65.772171656035539</v>
      </c>
      <c r="K27" s="168">
        <f t="shared" ref="K27" si="105">SUM(K28:K30)</f>
        <v>759956.6</v>
      </c>
      <c r="L27" s="169">
        <f t="shared" si="99"/>
        <v>574583.45585000003</v>
      </c>
      <c r="M27" s="169">
        <f t="shared" ref="M27:M30" si="106">+K27-L27</f>
        <v>185373.14414999995</v>
      </c>
      <c r="N27" s="170">
        <f t="shared" ref="N27:N30" si="107">+(L27/K27)*100</f>
        <v>75.607403876747696</v>
      </c>
      <c r="O27" s="169">
        <f t="shared" ref="O27" si="108">SUM(O28:O30)</f>
        <v>673452.42499999993</v>
      </c>
      <c r="P27" s="169">
        <f t="shared" ref="P27" si="109">SUM(P28:P30)</f>
        <v>609998.00600000005</v>
      </c>
      <c r="Q27" s="169">
        <f t="shared" ref="Q27:Q30" si="110">+O27-P27</f>
        <v>63454.418999999878</v>
      </c>
      <c r="R27" s="171">
        <f t="shared" ref="R27:R30" si="111">+(P27/O27)*100</f>
        <v>90.577742889559005</v>
      </c>
      <c r="S27" s="168">
        <f t="shared" ref="S27" si="112">SUM(S28:S30)</f>
        <v>672585.51599999995</v>
      </c>
      <c r="T27" s="169">
        <f t="shared" ref="T27:X27" si="113">SUM(T28:T30)</f>
        <v>631515.50620000006</v>
      </c>
      <c r="U27" s="169">
        <f t="shared" ref="U27:U30" si="114">+S27-T27</f>
        <v>41070.009799999883</v>
      </c>
      <c r="V27" s="170">
        <f t="shared" ref="V27:V30" si="115">+(T27/S27)*100</f>
        <v>93.893711829500674</v>
      </c>
      <c r="W27" s="168">
        <f t="shared" ref="W27" si="116">SUM(W28:W30)</f>
        <v>715154.4</v>
      </c>
      <c r="X27" s="169">
        <f t="shared" si="113"/>
        <v>628767.17614999996</v>
      </c>
      <c r="Y27" s="169">
        <f t="shared" ref="Y27:Y30" si="117">+W27-X27</f>
        <v>86387.223850000068</v>
      </c>
      <c r="Z27" s="172">
        <f t="shared" ref="Z27:Z30" si="118">+(X27/W27)*100</f>
        <v>87.920479290905561</v>
      </c>
      <c r="AA27" s="168">
        <f t="shared" ref="AA27" si="119">SUM(AA28:AA30)</f>
        <v>712926.9</v>
      </c>
      <c r="AB27" s="169">
        <f t="shared" ref="AB27:AF27" si="120">SUM(AB28:AB30)</f>
        <v>626907.52535000001</v>
      </c>
      <c r="AC27" s="169">
        <f t="shared" ref="AC27:AC30" si="121">+AA27-AB27</f>
        <v>86019.374650000012</v>
      </c>
      <c r="AD27" s="170">
        <f t="shared" ref="AD27:AD30" si="122">+(AB27/AA27)*100</f>
        <v>87.934334550989718</v>
      </c>
      <c r="AE27" s="168">
        <f t="shared" ref="AE27" si="123">SUM(AE28:AE30)</f>
        <v>737449.7</v>
      </c>
      <c r="AF27" s="169">
        <f t="shared" si="120"/>
        <v>631349.73290000006</v>
      </c>
      <c r="AG27" s="169">
        <f t="shared" ref="AG27:AG30" si="124">+AE27-AF27</f>
        <v>106099.96709999989</v>
      </c>
      <c r="AH27" s="170">
        <f t="shared" ref="AH27:AH30" si="125">+(AF27/AE27)*100</f>
        <v>85.6125825124073</v>
      </c>
      <c r="AI27" s="173">
        <f t="shared" ref="AI27" si="126">SUM(AI28:AI30)</f>
        <v>751246.9</v>
      </c>
      <c r="AJ27" s="171">
        <f t="shared" ref="AJ27:AN27" si="127">SUM(AJ28:AJ30)</f>
        <v>648474.19495000003</v>
      </c>
      <c r="AK27" s="169">
        <f t="shared" ref="AK27:AK30" si="128">+AI27-AJ27</f>
        <v>102772.70504999999</v>
      </c>
      <c r="AL27" s="170">
        <f t="shared" ref="AL27:AL30" si="129">+(AJ27/AI27)*100</f>
        <v>86.319716587183265</v>
      </c>
      <c r="AM27" s="173">
        <f t="shared" ref="AM27" si="130">SUM(AM28:AM30)</f>
        <v>704167.3</v>
      </c>
      <c r="AN27" s="171">
        <f t="shared" si="127"/>
        <v>666585.95579999988</v>
      </c>
      <c r="AO27" s="169">
        <f t="shared" ref="AO27:AO30" si="131">+AM27-AN27</f>
        <v>37581.344200000167</v>
      </c>
      <c r="AP27" s="170">
        <f t="shared" ref="AP27:AP30" si="132">+(AN27/AM27)*100</f>
        <v>94.663009174098235</v>
      </c>
      <c r="AQ27" s="168">
        <f t="shared" ref="AQ27" si="133">SUM(AQ28:AQ30)</f>
        <v>848705.2</v>
      </c>
      <c r="AR27" s="169">
        <f>SUM(AR28:AR30)</f>
        <v>707533.78964999993</v>
      </c>
      <c r="AS27" s="169">
        <f t="shared" ref="AS27:AS30" si="134">+AQ27-AR27</f>
        <v>141171.41035000002</v>
      </c>
      <c r="AT27" s="170">
        <f t="shared" ref="AT27:AT30" si="135">+(AR27/AQ27)*100</f>
        <v>83.366260705130586</v>
      </c>
      <c r="AU27" s="169">
        <f t="shared" ref="AU27" si="136">SUM(AU28:AU30)</f>
        <v>800479.49999999988</v>
      </c>
      <c r="AV27" s="169">
        <f t="shared" ref="AV27:AZ27" si="137">SUM(AV28:AV30)</f>
        <v>705234.58350000007</v>
      </c>
      <c r="AW27" s="169">
        <f t="shared" ref="AW27:AW30" si="138">+AU27-AV27</f>
        <v>95244.916499999817</v>
      </c>
      <c r="AX27" s="171">
        <f t="shared" ref="AX27:AX30" si="139">+(AV27/AU27)*100</f>
        <v>88.101517090693775</v>
      </c>
      <c r="AY27" s="168">
        <f t="shared" ref="AY27" si="140">SUM(AY28:AY30)</f>
        <v>801739.30197999999</v>
      </c>
      <c r="AZ27" s="169">
        <f t="shared" si="137"/>
        <v>754154.2622</v>
      </c>
      <c r="BA27" s="169">
        <f t="shared" ref="BA27:BA30" si="141">+AY27-AZ27</f>
        <v>47585.039779999992</v>
      </c>
      <c r="BB27" s="170">
        <f t="shared" ref="BB27:BB30" si="142">+(AZ27/AY27)*100</f>
        <v>94.064773965491966</v>
      </c>
      <c r="BC27" s="174">
        <f t="shared" ref="BC27" si="143">SUM(BC28:BC30)</f>
        <v>808884.20000000007</v>
      </c>
    </row>
    <row r="28" spans="1:55">
      <c r="A28" s="204" t="s">
        <v>143</v>
      </c>
      <c r="B28" s="218" t="s">
        <v>144</v>
      </c>
      <c r="C28" s="175">
        <v>721390.9</v>
      </c>
      <c r="D28" s="176">
        <v>326302.69214999996</v>
      </c>
      <c r="E28" s="176">
        <f t="shared" si="100"/>
        <v>395088.20785000006</v>
      </c>
      <c r="F28" s="177">
        <f t="shared" si="101"/>
        <v>45.232438078994335</v>
      </c>
      <c r="G28" s="175">
        <v>720022.9</v>
      </c>
      <c r="H28" s="176">
        <v>454893.30475000001</v>
      </c>
      <c r="I28" s="176">
        <f t="shared" si="103"/>
        <v>265129.59525000001</v>
      </c>
      <c r="J28" s="177">
        <f t="shared" si="104"/>
        <v>63.177616260538386</v>
      </c>
      <c r="K28" s="175">
        <v>624412.79999999993</v>
      </c>
      <c r="L28" s="176">
        <v>472369.8786</v>
      </c>
      <c r="M28" s="176">
        <f t="shared" si="106"/>
        <v>152042.92139999993</v>
      </c>
      <c r="N28" s="177">
        <f t="shared" si="107"/>
        <v>75.650255504051174</v>
      </c>
      <c r="O28" s="176">
        <v>549055.72499999986</v>
      </c>
      <c r="P28" s="176">
        <v>501510.44030000002</v>
      </c>
      <c r="Q28" s="176">
        <f t="shared" si="110"/>
        <v>47545.284699999844</v>
      </c>
      <c r="R28" s="136">
        <f t="shared" si="111"/>
        <v>91.340535662386571</v>
      </c>
      <c r="S28" s="175">
        <v>552334.2159999999</v>
      </c>
      <c r="T28" s="176">
        <v>519108.52145</v>
      </c>
      <c r="U28" s="176">
        <f t="shared" si="114"/>
        <v>33225.694549999898</v>
      </c>
      <c r="V28" s="177">
        <f t="shared" si="115"/>
        <v>93.984494607156492</v>
      </c>
      <c r="W28" s="175">
        <v>587716.70000000007</v>
      </c>
      <c r="X28" s="176">
        <v>517016.26250000001</v>
      </c>
      <c r="Y28" s="176">
        <f t="shared" si="117"/>
        <v>70700.437500000058</v>
      </c>
      <c r="Z28" s="178">
        <f t="shared" si="118"/>
        <v>87.97032013893768</v>
      </c>
      <c r="AA28" s="175">
        <v>586228.5</v>
      </c>
      <c r="AB28" s="176">
        <v>515477.67350000003</v>
      </c>
      <c r="AC28" s="176">
        <f t="shared" si="121"/>
        <v>70750.826499999966</v>
      </c>
      <c r="AD28" s="177">
        <f t="shared" si="122"/>
        <v>87.931186133052222</v>
      </c>
      <c r="AE28" s="175">
        <v>606624.19999999995</v>
      </c>
      <c r="AF28" s="176">
        <v>519084.08965000004</v>
      </c>
      <c r="AG28" s="176">
        <f t="shared" si="124"/>
        <v>87540.110349999915</v>
      </c>
      <c r="AH28" s="177">
        <f t="shared" si="125"/>
        <v>85.569301331862462</v>
      </c>
      <c r="AI28" s="135">
        <v>617689.80000000005</v>
      </c>
      <c r="AJ28" s="136">
        <v>533041.33770000003</v>
      </c>
      <c r="AK28" s="176">
        <f t="shared" si="128"/>
        <v>84648.462300000014</v>
      </c>
      <c r="AL28" s="177">
        <f t="shared" si="129"/>
        <v>86.29595918533866</v>
      </c>
      <c r="AM28" s="135">
        <v>578979.9</v>
      </c>
      <c r="AN28" s="136">
        <v>548031.59739999997</v>
      </c>
      <c r="AO28" s="176">
        <f t="shared" si="131"/>
        <v>30948.302600000054</v>
      </c>
      <c r="AP28" s="177">
        <f t="shared" si="132"/>
        <v>94.654684454503496</v>
      </c>
      <c r="AQ28" s="175">
        <v>697821.2</v>
      </c>
      <c r="AR28" s="176">
        <v>581550.72779999999</v>
      </c>
      <c r="AS28" s="176">
        <f t="shared" si="134"/>
        <v>116270.47219999996</v>
      </c>
      <c r="AT28" s="177">
        <f t="shared" si="135"/>
        <v>83.338071099015053</v>
      </c>
      <c r="AU28" s="176">
        <v>658167.19999999995</v>
      </c>
      <c r="AV28" s="176">
        <v>579791.04230000009</v>
      </c>
      <c r="AW28" s="176">
        <f t="shared" si="138"/>
        <v>78376.157699999865</v>
      </c>
      <c r="AX28" s="136">
        <f t="shared" si="139"/>
        <v>88.091755757503591</v>
      </c>
      <c r="AY28" s="175">
        <v>657972.40098000003</v>
      </c>
      <c r="AZ28" s="176">
        <v>619951.36554999999</v>
      </c>
      <c r="BA28" s="176">
        <f t="shared" si="141"/>
        <v>38021.035430000047</v>
      </c>
      <c r="BB28" s="177">
        <f t="shared" si="142"/>
        <v>94.221484765414075</v>
      </c>
      <c r="BC28" s="179">
        <v>665080.80000000005</v>
      </c>
    </row>
    <row r="29" spans="1:55">
      <c r="A29" s="204" t="s">
        <v>145</v>
      </c>
      <c r="B29" s="218" t="s">
        <v>146</v>
      </c>
      <c r="C29" s="175">
        <v>79610.400000000009</v>
      </c>
      <c r="D29" s="176">
        <v>65477.845679999999</v>
      </c>
      <c r="E29" s="176">
        <f t="shared" si="100"/>
        <v>14132.55432000001</v>
      </c>
      <c r="F29" s="177">
        <f t="shared" si="101"/>
        <v>82.24785414970907</v>
      </c>
      <c r="G29" s="175">
        <v>90860.5</v>
      </c>
      <c r="H29" s="176">
        <v>73772.149200000014</v>
      </c>
      <c r="I29" s="176">
        <f t="shared" si="103"/>
        <v>17088.350799999986</v>
      </c>
      <c r="J29" s="177">
        <f t="shared" si="104"/>
        <v>81.192761651102529</v>
      </c>
      <c r="K29" s="175">
        <v>101657.9</v>
      </c>
      <c r="L29" s="176">
        <v>76600.54340000001</v>
      </c>
      <c r="M29" s="176">
        <f t="shared" si="106"/>
        <v>25057.356599999985</v>
      </c>
      <c r="N29" s="177">
        <f t="shared" si="107"/>
        <v>75.351294291934039</v>
      </c>
      <c r="O29" s="176">
        <v>93297.299999999988</v>
      </c>
      <c r="P29" s="176">
        <v>81326.045400000003</v>
      </c>
      <c r="Q29" s="176">
        <f t="shared" si="110"/>
        <v>11971.254599999986</v>
      </c>
      <c r="R29" s="136">
        <f t="shared" si="111"/>
        <v>87.16870198816045</v>
      </c>
      <c r="S29" s="175">
        <v>88938.400000000009</v>
      </c>
      <c r="T29" s="176">
        <v>84179.779050000012</v>
      </c>
      <c r="U29" s="176">
        <f t="shared" si="114"/>
        <v>4758.6209499999968</v>
      </c>
      <c r="V29" s="177">
        <f t="shared" si="115"/>
        <v>94.649531642125339</v>
      </c>
      <c r="W29" s="175">
        <v>95577.7</v>
      </c>
      <c r="X29" s="176">
        <v>83840.490449999998</v>
      </c>
      <c r="Y29" s="176">
        <f t="shared" si="117"/>
        <v>11737.20955</v>
      </c>
      <c r="Z29" s="178">
        <f t="shared" si="118"/>
        <v>87.719719610327516</v>
      </c>
      <c r="AA29" s="175">
        <v>95023.400000000009</v>
      </c>
      <c r="AB29" s="176">
        <v>83590.994849999988</v>
      </c>
      <c r="AC29" s="176">
        <f t="shared" si="121"/>
        <v>11432.405150000021</v>
      </c>
      <c r="AD29" s="177">
        <f t="shared" si="122"/>
        <v>87.968852777315888</v>
      </c>
      <c r="AE29" s="175">
        <v>98118.6</v>
      </c>
      <c r="AF29" s="176">
        <v>84175.814899999998</v>
      </c>
      <c r="AG29" s="176">
        <f t="shared" si="124"/>
        <v>13942.785100000008</v>
      </c>
      <c r="AH29" s="177">
        <f t="shared" si="125"/>
        <v>85.789865428165498</v>
      </c>
      <c r="AI29" s="135">
        <v>100167</v>
      </c>
      <c r="AJ29" s="136">
        <v>86551.058850000016</v>
      </c>
      <c r="AK29" s="176">
        <f t="shared" si="128"/>
        <v>13615.941149999984</v>
      </c>
      <c r="AL29" s="177">
        <f t="shared" si="129"/>
        <v>86.406759561532255</v>
      </c>
      <c r="AM29" s="135">
        <v>93889.9</v>
      </c>
      <c r="AN29" s="136">
        <v>88870.043550000002</v>
      </c>
      <c r="AO29" s="176">
        <f t="shared" si="131"/>
        <v>5019.856449999992</v>
      </c>
      <c r="AP29" s="177">
        <f t="shared" si="132"/>
        <v>94.653464909431165</v>
      </c>
      <c r="AQ29" s="175">
        <v>113161.8</v>
      </c>
      <c r="AR29" s="176">
        <v>94305.543949999992</v>
      </c>
      <c r="AS29" s="176">
        <f t="shared" si="134"/>
        <v>18856.256050000011</v>
      </c>
      <c r="AT29" s="177">
        <f t="shared" si="135"/>
        <v>83.33690693325839</v>
      </c>
      <c r="AU29" s="176">
        <v>106732.7</v>
      </c>
      <c r="AV29" s="176">
        <v>94020.184400000013</v>
      </c>
      <c r="AW29" s="176">
        <f t="shared" si="138"/>
        <v>12712.515599999984</v>
      </c>
      <c r="AX29" s="136">
        <f t="shared" si="139"/>
        <v>88.089390036980248</v>
      </c>
      <c r="AY29" s="175">
        <v>107688.451</v>
      </c>
      <c r="AZ29" s="176">
        <v>100532.2213</v>
      </c>
      <c r="BA29" s="176">
        <f t="shared" si="141"/>
        <v>7156.2296999999962</v>
      </c>
      <c r="BB29" s="177">
        <f t="shared" si="142"/>
        <v>93.354691581551307</v>
      </c>
      <c r="BC29" s="179">
        <v>107851.9</v>
      </c>
    </row>
    <row r="30" spans="1:55">
      <c r="A30" s="204" t="s">
        <v>147</v>
      </c>
      <c r="B30" s="218" t="s">
        <v>148</v>
      </c>
      <c r="C30" s="175">
        <v>26537.8</v>
      </c>
      <c r="D30" s="176">
        <v>21791.090540000001</v>
      </c>
      <c r="E30" s="176">
        <f t="shared" si="100"/>
        <v>4746.7094599999982</v>
      </c>
      <c r="F30" s="177">
        <f t="shared" si="101"/>
        <v>82.113402542788023</v>
      </c>
      <c r="G30" s="175">
        <v>30341.9</v>
      </c>
      <c r="H30" s="176">
        <v>24626.694380000001</v>
      </c>
      <c r="I30" s="176">
        <f t="shared" si="103"/>
        <v>5715.2056200000006</v>
      </c>
      <c r="J30" s="177">
        <f t="shared" si="104"/>
        <v>81.163982413757878</v>
      </c>
      <c r="K30" s="175">
        <v>33885.899999999994</v>
      </c>
      <c r="L30" s="176">
        <v>25613.03385</v>
      </c>
      <c r="M30" s="176">
        <f t="shared" si="106"/>
        <v>8272.8661499999944</v>
      </c>
      <c r="N30" s="177">
        <f t="shared" si="107"/>
        <v>75.586110594672135</v>
      </c>
      <c r="O30" s="176">
        <v>31099.399999999998</v>
      </c>
      <c r="P30" s="176">
        <v>27161.520299999996</v>
      </c>
      <c r="Q30" s="176">
        <f t="shared" si="110"/>
        <v>3937.8797000000013</v>
      </c>
      <c r="R30" s="136">
        <f t="shared" si="111"/>
        <v>87.33776310796992</v>
      </c>
      <c r="S30" s="175">
        <v>31312.9</v>
      </c>
      <c r="T30" s="176">
        <v>28227.205700000006</v>
      </c>
      <c r="U30" s="176">
        <f t="shared" si="114"/>
        <v>3085.6942999999956</v>
      </c>
      <c r="V30" s="177">
        <f t="shared" si="115"/>
        <v>90.145613149851982</v>
      </c>
      <c r="W30" s="175">
        <v>31860</v>
      </c>
      <c r="X30" s="176">
        <v>27910.423200000001</v>
      </c>
      <c r="Y30" s="176">
        <f t="shared" si="117"/>
        <v>3949.5767999999989</v>
      </c>
      <c r="Z30" s="178">
        <f t="shared" si="118"/>
        <v>87.603337099811682</v>
      </c>
      <c r="AA30" s="175">
        <v>31675</v>
      </c>
      <c r="AB30" s="176">
        <v>27838.856999999996</v>
      </c>
      <c r="AC30" s="176">
        <f t="shared" si="121"/>
        <v>3836.1430000000037</v>
      </c>
      <c r="AD30" s="177">
        <f t="shared" si="122"/>
        <v>87.889051302288863</v>
      </c>
      <c r="AE30" s="175">
        <v>32706.9</v>
      </c>
      <c r="AF30" s="176">
        <v>28089.82835</v>
      </c>
      <c r="AG30" s="176">
        <f t="shared" si="124"/>
        <v>4617.0716500000017</v>
      </c>
      <c r="AH30" s="177">
        <f t="shared" si="125"/>
        <v>85.883493544175693</v>
      </c>
      <c r="AI30" s="135">
        <v>33390.100000000006</v>
      </c>
      <c r="AJ30" s="136">
        <v>28881.7984</v>
      </c>
      <c r="AK30" s="176">
        <f t="shared" si="128"/>
        <v>4508.3016000000061</v>
      </c>
      <c r="AL30" s="177">
        <f t="shared" si="129"/>
        <v>86.49808895451045</v>
      </c>
      <c r="AM30" s="135">
        <v>31297.5</v>
      </c>
      <c r="AN30" s="136">
        <v>29684.314850000002</v>
      </c>
      <c r="AO30" s="176">
        <f t="shared" si="131"/>
        <v>1613.1851499999975</v>
      </c>
      <c r="AP30" s="177">
        <f t="shared" si="132"/>
        <v>94.84564214394122</v>
      </c>
      <c r="AQ30" s="175">
        <v>37722.199999999997</v>
      </c>
      <c r="AR30" s="176">
        <v>31677.517899999999</v>
      </c>
      <c r="AS30" s="176">
        <f t="shared" si="134"/>
        <v>6044.6820999999982</v>
      </c>
      <c r="AT30" s="177">
        <f t="shared" si="135"/>
        <v>83.975796480587022</v>
      </c>
      <c r="AU30" s="176">
        <v>35579.599999999999</v>
      </c>
      <c r="AV30" s="176">
        <v>31423.356800000001</v>
      </c>
      <c r="AW30" s="176">
        <f t="shared" si="138"/>
        <v>4156.2431999999972</v>
      </c>
      <c r="AX30" s="136">
        <f t="shared" si="139"/>
        <v>88.318465637612576</v>
      </c>
      <c r="AY30" s="175">
        <v>36078.449999999997</v>
      </c>
      <c r="AZ30" s="176">
        <v>33670.675349999998</v>
      </c>
      <c r="BA30" s="176">
        <f t="shared" si="141"/>
        <v>2407.7746499999994</v>
      </c>
      <c r="BB30" s="177">
        <f t="shared" si="142"/>
        <v>93.326280230996616</v>
      </c>
      <c r="BC30" s="179">
        <v>35951.5</v>
      </c>
    </row>
    <row r="31" spans="1:55">
      <c r="A31" s="203"/>
      <c r="B31" s="218"/>
      <c r="C31" s="175"/>
      <c r="D31" s="176"/>
      <c r="E31" s="176"/>
      <c r="F31" s="177"/>
      <c r="G31" s="175"/>
      <c r="H31" s="176"/>
      <c r="I31" s="176"/>
      <c r="J31" s="177"/>
      <c r="K31" s="175"/>
      <c r="L31" s="176"/>
      <c r="M31" s="176"/>
      <c r="N31" s="177"/>
      <c r="O31" s="176"/>
      <c r="P31" s="176"/>
      <c r="Q31" s="176"/>
      <c r="R31" s="136"/>
      <c r="S31" s="175"/>
      <c r="T31" s="176"/>
      <c r="U31" s="176"/>
      <c r="V31" s="177"/>
      <c r="W31" s="175"/>
      <c r="X31" s="176"/>
      <c r="Y31" s="176"/>
      <c r="Z31" s="178"/>
      <c r="AA31" s="175"/>
      <c r="AB31" s="176"/>
      <c r="AC31" s="176"/>
      <c r="AD31" s="177"/>
      <c r="AE31" s="175"/>
      <c r="AF31" s="176"/>
      <c r="AG31" s="176"/>
      <c r="AH31" s="177"/>
      <c r="AI31" s="135"/>
      <c r="AJ31" s="136"/>
      <c r="AK31" s="176"/>
      <c r="AL31" s="177"/>
      <c r="AM31" s="135"/>
      <c r="AN31" s="136"/>
      <c r="AO31" s="176"/>
      <c r="AP31" s="177"/>
      <c r="AQ31" s="175"/>
      <c r="AR31" s="176"/>
      <c r="AS31" s="176"/>
      <c r="AT31" s="177"/>
      <c r="AU31" s="176"/>
      <c r="AV31" s="176"/>
      <c r="AW31" s="176"/>
      <c r="AX31" s="136"/>
      <c r="AY31" s="175"/>
      <c r="AZ31" s="176"/>
      <c r="BA31" s="176"/>
      <c r="BB31" s="177"/>
      <c r="BC31" s="179"/>
    </row>
    <row r="32" spans="1:55">
      <c r="A32" s="202">
        <v>0.05</v>
      </c>
      <c r="B32" s="180" t="s">
        <v>149</v>
      </c>
      <c r="C32" s="168">
        <f>SUM(C33:C36)</f>
        <v>464081.80000000005</v>
      </c>
      <c r="D32" s="169">
        <f>SUM(D33:D36)</f>
        <v>332392.78610999999</v>
      </c>
      <c r="E32" s="169">
        <f t="shared" ref="E32:E36" si="144">+C32-D32</f>
        <v>131689.01389000006</v>
      </c>
      <c r="F32" s="170">
        <f t="shared" ref="F32:F36" si="145">+(D32/C32)*100</f>
        <v>71.623749543722667</v>
      </c>
      <c r="G32" s="168">
        <f>SUM(G33:G36)</f>
        <v>516696.71058999992</v>
      </c>
      <c r="H32" s="169">
        <f>SUM(H33:H36)</f>
        <v>384421.69903000002</v>
      </c>
      <c r="I32" s="169">
        <f t="shared" ref="I32:I36" si="146">+G32-H32</f>
        <v>132275.0115599999</v>
      </c>
      <c r="J32" s="170">
        <f t="shared" ref="J32:J36" si="147">+(H32/G32)*100</f>
        <v>74.399873494654315</v>
      </c>
      <c r="K32" s="168">
        <f>SUM(K33:K36)</f>
        <v>609491.19999999995</v>
      </c>
      <c r="L32" s="169">
        <f>SUM(L33:L36)</f>
        <v>400762.34609999997</v>
      </c>
      <c r="M32" s="169">
        <f t="shared" ref="M32:M36" si="148">+K32-L32</f>
        <v>208728.85389999999</v>
      </c>
      <c r="N32" s="170">
        <f t="shared" ref="N32:N36" si="149">+(L32/K32)*100</f>
        <v>65.753590224108237</v>
      </c>
      <c r="O32" s="169">
        <f>SUM(O33:O36)</f>
        <v>561967.54780000006</v>
      </c>
      <c r="P32" s="169">
        <f>SUM(P33:P36)</f>
        <v>425792.75918999995</v>
      </c>
      <c r="Q32" s="169">
        <f t="shared" ref="Q32:Q36" si="150">+O32-P32</f>
        <v>136174.78861000011</v>
      </c>
      <c r="R32" s="171">
        <f t="shared" ref="R32:R36" si="151">+(P32/O32)*100</f>
        <v>75.76821132410592</v>
      </c>
      <c r="S32" s="168">
        <f>SUM(S33:S36)</f>
        <v>517090.30560000002</v>
      </c>
      <c r="T32" s="169">
        <f>SUM(T33:T36)</f>
        <v>442748.81170000002</v>
      </c>
      <c r="U32" s="169">
        <f t="shared" ref="U32:U36" si="152">+S32-T32</f>
        <v>74341.493900000001</v>
      </c>
      <c r="V32" s="170">
        <f t="shared" ref="V32:V36" si="153">+(T32/S32)*100</f>
        <v>85.62311203770517</v>
      </c>
      <c r="W32" s="168">
        <f>SUM(W33:W36)</f>
        <v>572148.34330000007</v>
      </c>
      <c r="X32" s="169">
        <f>SUM(X33:X36)</f>
        <v>472993.76757999999</v>
      </c>
      <c r="Y32" s="169">
        <f t="shared" ref="Y32:Y36" si="154">+W32-X32</f>
        <v>99154.575720000081</v>
      </c>
      <c r="Z32" s="172">
        <f t="shared" ref="Z32:Z36" si="155">+(X32/W32)*100</f>
        <v>82.66977840954624</v>
      </c>
      <c r="AA32" s="168">
        <f>SUM(AA33:AA36)</f>
        <v>565577.97404999996</v>
      </c>
      <c r="AB32" s="169">
        <f>SUM(AB33:AB36)</f>
        <v>474876.80940999999</v>
      </c>
      <c r="AC32" s="169">
        <f t="shared" ref="AC32:AC36" si="156">+AA32-AB32</f>
        <v>90701.164639999974</v>
      </c>
      <c r="AD32" s="170">
        <f t="shared" ref="AD32:AD36" si="157">+(AB32/AA32)*100</f>
        <v>83.963101676236505</v>
      </c>
      <c r="AE32" s="168">
        <f>SUM(AE33:AE36)</f>
        <v>581021.42910000007</v>
      </c>
      <c r="AF32" s="169">
        <f>SUM(AF33:AF36)</f>
        <v>480838.08147000003</v>
      </c>
      <c r="AG32" s="169">
        <f t="shared" ref="AG32:AG36" si="158">+AE32-AF32</f>
        <v>100183.34763000003</v>
      </c>
      <c r="AH32" s="170">
        <f t="shared" ref="AH32:AH36" si="159">+(AF32/AE32)*100</f>
        <v>82.757374752049401</v>
      </c>
      <c r="AI32" s="173">
        <f>SUM(AI33:AI36)</f>
        <v>597633.16897</v>
      </c>
      <c r="AJ32" s="171">
        <f>SUM(AJ33:AJ36)</f>
        <v>493588.13656000001</v>
      </c>
      <c r="AK32" s="169">
        <f t="shared" ref="AK32:AK36" si="160">+AI32-AJ32</f>
        <v>104045.03240999999</v>
      </c>
      <c r="AL32" s="170">
        <f t="shared" ref="AL32:AL36" si="161">+(AJ32/AI32)*100</f>
        <v>82.590485633634088</v>
      </c>
      <c r="AM32" s="173">
        <f>SUM(AM33:AM36)</f>
        <v>582045.78858000005</v>
      </c>
      <c r="AN32" s="171">
        <f>SUM(AN33:AN36)</f>
        <v>507322.10228999995</v>
      </c>
      <c r="AO32" s="169">
        <f t="shared" ref="AO32:AO36" si="162">+AM32-AN32</f>
        <v>74723.6862900001</v>
      </c>
      <c r="AP32" s="170">
        <f t="shared" ref="AP32:AP36" si="163">+(AN32/AM32)*100</f>
        <v>87.161888676782411</v>
      </c>
      <c r="AQ32" s="168">
        <f>SUM(AQ33:AQ36)</f>
        <v>668945</v>
      </c>
      <c r="AR32" s="169">
        <f>SUM(AR33:AR36)</f>
        <v>536816.89867999998</v>
      </c>
      <c r="AS32" s="169">
        <f t="shared" ref="AS32:AS36" si="164">+AQ32-AR32</f>
        <v>132128.10132000002</v>
      </c>
      <c r="AT32" s="170">
        <f t="shared" ref="AT32:AT36" si="165">+(AR32/AQ32)*100</f>
        <v>80.248286283625703</v>
      </c>
      <c r="AU32" s="169">
        <f>SUM(AU33:AU36)</f>
        <v>639669.10000000009</v>
      </c>
      <c r="AV32" s="169">
        <f>SUM(AV33:AV36)</f>
        <v>537942.58393999992</v>
      </c>
      <c r="AW32" s="169">
        <f t="shared" ref="AW32:AW36" si="166">+AU32-AV32</f>
        <v>101726.51606000017</v>
      </c>
      <c r="AX32" s="171">
        <f t="shared" ref="AX32:AX36" si="167">+(AV32/AU32)*100</f>
        <v>84.097009522579697</v>
      </c>
      <c r="AY32" s="168">
        <f>SUM(AY33:AY36)</f>
        <v>669842.76402</v>
      </c>
      <c r="AZ32" s="169">
        <f>SUM(AZ33:AZ36)</f>
        <v>570209.94635999994</v>
      </c>
      <c r="BA32" s="169">
        <f t="shared" ref="BA32:BA36" si="168">+AY32-AZ32</f>
        <v>99632.817660000059</v>
      </c>
      <c r="BB32" s="170">
        <f t="shared" ref="BB32:BB36" si="169">+(AZ32/AY32)*100</f>
        <v>85.125939547056859</v>
      </c>
      <c r="BC32" s="174">
        <f>SUM(BC33:BC36)</f>
        <v>645318.6</v>
      </c>
    </row>
    <row r="33" spans="1:55">
      <c r="A33" s="204" t="s">
        <v>150</v>
      </c>
      <c r="B33" s="218" t="s">
        <v>151</v>
      </c>
      <c r="C33" s="175">
        <v>158257.40000000002</v>
      </c>
      <c r="D33" s="176">
        <v>132198.04324999999</v>
      </c>
      <c r="E33" s="176">
        <f t="shared" si="144"/>
        <v>26059.356750000035</v>
      </c>
      <c r="F33" s="177">
        <f t="shared" si="145"/>
        <v>83.533561937704008</v>
      </c>
      <c r="G33" s="175">
        <v>181088.49999999997</v>
      </c>
      <c r="H33" s="176">
        <v>150380.83100000001</v>
      </c>
      <c r="I33" s="176">
        <f t="shared" si="146"/>
        <v>30707.668999999965</v>
      </c>
      <c r="J33" s="177">
        <f t="shared" si="147"/>
        <v>83.042728279266782</v>
      </c>
      <c r="K33" s="175">
        <v>202665.2</v>
      </c>
      <c r="L33" s="176">
        <v>154690.36589999998</v>
      </c>
      <c r="M33" s="176">
        <f t="shared" si="148"/>
        <v>47974.834100000036</v>
      </c>
      <c r="N33" s="177">
        <f t="shared" si="149"/>
        <v>76.328035548283552</v>
      </c>
      <c r="O33" s="176">
        <v>186022.7</v>
      </c>
      <c r="P33" s="176">
        <v>162563.53924999997</v>
      </c>
      <c r="Q33" s="176">
        <f t="shared" si="150"/>
        <v>23459.160750000039</v>
      </c>
      <c r="R33" s="136">
        <f t="shared" si="151"/>
        <v>87.389087057654763</v>
      </c>
      <c r="S33" s="175">
        <v>182163.7</v>
      </c>
      <c r="T33" s="176">
        <v>167887.26695000002</v>
      </c>
      <c r="U33" s="176">
        <f t="shared" si="152"/>
        <v>14276.433049999992</v>
      </c>
      <c r="V33" s="177">
        <f t="shared" si="153"/>
        <v>92.162855140733313</v>
      </c>
      <c r="W33" s="175">
        <v>190812.10000000003</v>
      </c>
      <c r="X33" s="176">
        <v>167535.73475</v>
      </c>
      <c r="Y33" s="176">
        <f t="shared" si="154"/>
        <v>23276.365250000032</v>
      </c>
      <c r="Z33" s="178">
        <f t="shared" si="155"/>
        <v>87.801420743233777</v>
      </c>
      <c r="AA33" s="175">
        <v>189364.3</v>
      </c>
      <c r="AB33" s="176">
        <v>166747.65294999999</v>
      </c>
      <c r="AC33" s="176">
        <f t="shared" si="156"/>
        <v>22616.64705</v>
      </c>
      <c r="AD33" s="177">
        <f t="shared" si="157"/>
        <v>88.056541254080102</v>
      </c>
      <c r="AE33" s="175">
        <v>195572.2</v>
      </c>
      <c r="AF33" s="176">
        <v>167833.64980000001</v>
      </c>
      <c r="AG33" s="176">
        <f t="shared" si="158"/>
        <v>27738.550199999998</v>
      </c>
      <c r="AH33" s="177">
        <f t="shared" si="159"/>
        <v>85.816721292699071</v>
      </c>
      <c r="AI33" s="135">
        <v>199090.9</v>
      </c>
      <c r="AJ33" s="136">
        <v>172248.5955</v>
      </c>
      <c r="AK33" s="176">
        <f t="shared" si="160"/>
        <v>26842.304499999998</v>
      </c>
      <c r="AL33" s="177">
        <f t="shared" si="161"/>
        <v>86.517563334135318</v>
      </c>
      <c r="AM33" s="135">
        <v>186011.7</v>
      </c>
      <c r="AN33" s="136">
        <v>176349.44409999999</v>
      </c>
      <c r="AO33" s="176">
        <f t="shared" si="162"/>
        <v>9662.2559000000183</v>
      </c>
      <c r="AP33" s="177">
        <f t="shared" si="163"/>
        <v>94.805565510126499</v>
      </c>
      <c r="AQ33" s="175">
        <v>221486.5</v>
      </c>
      <c r="AR33" s="176">
        <v>186266.76149999996</v>
      </c>
      <c r="AS33" s="176">
        <f t="shared" si="164"/>
        <v>35219.738500000036</v>
      </c>
      <c r="AT33" s="177">
        <f t="shared" si="165"/>
        <v>84.098471690148145</v>
      </c>
      <c r="AU33" s="176">
        <v>316143.09999999998</v>
      </c>
      <c r="AV33" s="176">
        <v>289937.62744999997</v>
      </c>
      <c r="AW33" s="176">
        <f t="shared" si="166"/>
        <v>26205.472550000006</v>
      </c>
      <c r="AX33" s="136">
        <f t="shared" si="167"/>
        <v>91.710882650926123</v>
      </c>
      <c r="AY33" s="175">
        <v>335956.67300000001</v>
      </c>
      <c r="AZ33" s="176">
        <v>300148.99547000002</v>
      </c>
      <c r="BA33" s="176">
        <f t="shared" si="168"/>
        <v>35807.677529999986</v>
      </c>
      <c r="BB33" s="177">
        <f t="shared" si="169"/>
        <v>89.341578718991542</v>
      </c>
      <c r="BC33" s="179">
        <v>322210.69999999995</v>
      </c>
    </row>
    <row r="34" spans="1:55">
      <c r="A34" s="204" t="s">
        <v>152</v>
      </c>
      <c r="B34" s="218" t="s">
        <v>153</v>
      </c>
      <c r="C34" s="175">
        <v>159218.9</v>
      </c>
      <c r="D34" s="176">
        <v>131552.658</v>
      </c>
      <c r="E34" s="176">
        <f t="shared" si="144"/>
        <v>27666.241999999998</v>
      </c>
      <c r="F34" s="177">
        <f t="shared" si="145"/>
        <v>82.623770167988852</v>
      </c>
      <c r="G34" s="175">
        <v>181688.39999999997</v>
      </c>
      <c r="H34" s="176">
        <v>147899.69945000001</v>
      </c>
      <c r="I34" s="176">
        <f t="shared" si="146"/>
        <v>33788.70054999995</v>
      </c>
      <c r="J34" s="177">
        <f t="shared" si="147"/>
        <v>81.402940116154937</v>
      </c>
      <c r="K34" s="175">
        <v>203315.80000000002</v>
      </c>
      <c r="L34" s="176">
        <v>153201.05434999999</v>
      </c>
      <c r="M34" s="176">
        <f t="shared" si="148"/>
        <v>50114.745650000026</v>
      </c>
      <c r="N34" s="177">
        <f t="shared" si="149"/>
        <v>75.351278331541366</v>
      </c>
      <c r="O34" s="176">
        <v>186594.40000000002</v>
      </c>
      <c r="P34" s="176">
        <v>162687.4013</v>
      </c>
      <c r="Q34" s="176">
        <f t="shared" si="150"/>
        <v>23906.998700000026</v>
      </c>
      <c r="R34" s="136">
        <f t="shared" si="151"/>
        <v>87.187719084817104</v>
      </c>
      <c r="S34" s="175">
        <v>182876.79999999999</v>
      </c>
      <c r="T34" s="176">
        <v>168359.53139999998</v>
      </c>
      <c r="U34" s="176">
        <f t="shared" si="152"/>
        <v>14517.26860000001</v>
      </c>
      <c r="V34" s="177">
        <f t="shared" si="153"/>
        <v>92.061722099249323</v>
      </c>
      <c r="W34" s="175">
        <v>191154.00000000003</v>
      </c>
      <c r="X34" s="176">
        <v>167680.96609999999</v>
      </c>
      <c r="Y34" s="176">
        <f t="shared" si="154"/>
        <v>23473.033900000039</v>
      </c>
      <c r="Z34" s="178">
        <f t="shared" si="155"/>
        <v>87.720354321646397</v>
      </c>
      <c r="AA34" s="175">
        <v>190046</v>
      </c>
      <c r="AB34" s="176">
        <v>167181.96974999999</v>
      </c>
      <c r="AC34" s="176">
        <f t="shared" si="156"/>
        <v>22864.030250000011</v>
      </c>
      <c r="AD34" s="177">
        <f t="shared" si="157"/>
        <v>87.969212585374052</v>
      </c>
      <c r="AE34" s="175">
        <v>196236</v>
      </c>
      <c r="AF34" s="176">
        <v>168351.60934999998</v>
      </c>
      <c r="AG34" s="176">
        <f t="shared" si="158"/>
        <v>27884.390650000016</v>
      </c>
      <c r="AH34" s="177">
        <f t="shared" si="159"/>
        <v>85.7903796194378</v>
      </c>
      <c r="AI34" s="135">
        <v>200332.6</v>
      </c>
      <c r="AJ34" s="136">
        <v>173102.07764999999</v>
      </c>
      <c r="AK34" s="176">
        <f t="shared" si="160"/>
        <v>27230.522350000014</v>
      </c>
      <c r="AL34" s="177">
        <f t="shared" si="161"/>
        <v>86.407343412904339</v>
      </c>
      <c r="AM34" s="135">
        <v>205978.08858000001</v>
      </c>
      <c r="AN34" s="136">
        <v>177740.0037</v>
      </c>
      <c r="AO34" s="176">
        <f t="shared" si="162"/>
        <v>28238.084880000009</v>
      </c>
      <c r="AP34" s="177">
        <f t="shared" si="163"/>
        <v>86.290733604398611</v>
      </c>
      <c r="AQ34" s="175">
        <v>226321.8</v>
      </c>
      <c r="AR34" s="176">
        <v>188611.05965000001</v>
      </c>
      <c r="AS34" s="176">
        <f t="shared" si="164"/>
        <v>37710.740349999978</v>
      </c>
      <c r="AT34" s="177">
        <f t="shared" si="165"/>
        <v>83.33755725254926</v>
      </c>
      <c r="AU34" s="176">
        <v>110517.7</v>
      </c>
      <c r="AV34" s="176">
        <v>85206.586049999998</v>
      </c>
      <c r="AW34" s="176">
        <f t="shared" si="166"/>
        <v>25311.113949999999</v>
      </c>
      <c r="AX34" s="136">
        <f t="shared" si="167"/>
        <v>77.097683040816094</v>
      </c>
      <c r="AY34" s="175">
        <v>119149.451</v>
      </c>
      <c r="AZ34" s="176">
        <v>100534.92513</v>
      </c>
      <c r="BA34" s="176">
        <f t="shared" si="168"/>
        <v>18614.525869999998</v>
      </c>
      <c r="BB34" s="177">
        <f t="shared" si="169"/>
        <v>84.37716186371685</v>
      </c>
      <c r="BC34" s="179">
        <v>107851.9</v>
      </c>
    </row>
    <row r="35" spans="1:55">
      <c r="A35" s="204" t="s">
        <v>154</v>
      </c>
      <c r="B35" s="218" t="s">
        <v>155</v>
      </c>
      <c r="C35" s="175">
        <v>41100</v>
      </c>
      <c r="D35" s="176">
        <v>20637.21198</v>
      </c>
      <c r="E35" s="176">
        <f t="shared" si="144"/>
        <v>20462.78802</v>
      </c>
      <c r="F35" s="177">
        <f t="shared" si="145"/>
        <v>50.212194598540151</v>
      </c>
      <c r="G35" s="175">
        <v>34496.510590000005</v>
      </c>
      <c r="H35" s="176">
        <v>23991.374609999999</v>
      </c>
      <c r="I35" s="176">
        <f t="shared" si="146"/>
        <v>10505.135980000006</v>
      </c>
      <c r="J35" s="177">
        <f t="shared" si="147"/>
        <v>69.547250431047132</v>
      </c>
      <c r="K35" s="175">
        <v>68400</v>
      </c>
      <c r="L35" s="176">
        <v>24340.73487</v>
      </c>
      <c r="M35" s="176">
        <f t="shared" si="148"/>
        <v>44059.26513</v>
      </c>
      <c r="N35" s="177">
        <f t="shared" si="149"/>
        <v>35.585869692982456</v>
      </c>
      <c r="O35" s="176">
        <v>67262.147799999992</v>
      </c>
      <c r="P35" s="176">
        <v>25075.08094</v>
      </c>
      <c r="Q35" s="176">
        <f t="shared" si="150"/>
        <v>42187.066859999992</v>
      </c>
      <c r="R35" s="136">
        <f t="shared" si="151"/>
        <v>37.279631650418402</v>
      </c>
      <c r="S35" s="175">
        <v>32273.905599999998</v>
      </c>
      <c r="T35" s="176">
        <v>26849.626799999998</v>
      </c>
      <c r="U35" s="176">
        <f t="shared" si="152"/>
        <v>5424.2788</v>
      </c>
      <c r="V35" s="177">
        <f t="shared" si="153"/>
        <v>83.192989199299134</v>
      </c>
      <c r="W35" s="175">
        <v>62973.743299999995</v>
      </c>
      <c r="X35" s="176">
        <v>55860.2912</v>
      </c>
      <c r="Y35" s="176">
        <f t="shared" si="154"/>
        <v>7113.452099999995</v>
      </c>
      <c r="Z35" s="178">
        <f t="shared" si="155"/>
        <v>88.704098363484135</v>
      </c>
      <c r="AA35" s="175">
        <v>59924.374050000006</v>
      </c>
      <c r="AB35" s="176">
        <v>55582.57</v>
      </c>
      <c r="AC35" s="176">
        <f t="shared" si="156"/>
        <v>4341.8040500000061</v>
      </c>
      <c r="AD35" s="177">
        <f t="shared" si="157"/>
        <v>92.754527487634221</v>
      </c>
      <c r="AE35" s="175">
        <v>58831.429100000001</v>
      </c>
      <c r="AF35" s="176">
        <v>55945.390849999996</v>
      </c>
      <c r="AG35" s="176">
        <f t="shared" si="158"/>
        <v>2886.0382500000051</v>
      </c>
      <c r="AH35" s="177">
        <f t="shared" si="159"/>
        <v>95.094393771916714</v>
      </c>
      <c r="AI35" s="135">
        <v>65481.768969999997</v>
      </c>
      <c r="AJ35" s="136">
        <v>57415.738000000005</v>
      </c>
      <c r="AK35" s="176">
        <f t="shared" si="160"/>
        <v>8066.0309699999925</v>
      </c>
      <c r="AL35" s="177">
        <f t="shared" si="161"/>
        <v>87.682020359444806</v>
      </c>
      <c r="AM35" s="135">
        <v>66047.8</v>
      </c>
      <c r="AN35" s="136">
        <v>58783.159800000009</v>
      </c>
      <c r="AO35" s="176">
        <f t="shared" si="162"/>
        <v>7264.6401999999944</v>
      </c>
      <c r="AP35" s="177">
        <f t="shared" si="163"/>
        <v>89.000935383161902</v>
      </c>
      <c r="AQ35" s="175">
        <v>72715.199999999997</v>
      </c>
      <c r="AR35" s="176">
        <v>62088.060799999999</v>
      </c>
      <c r="AS35" s="176">
        <f t="shared" si="164"/>
        <v>10627.139199999998</v>
      </c>
      <c r="AT35" s="177">
        <f t="shared" si="165"/>
        <v>85.385257552753757</v>
      </c>
      <c r="AU35" s="176">
        <v>70703.100000000006</v>
      </c>
      <c r="AV35" s="176">
        <v>62361.443599999999</v>
      </c>
      <c r="AW35" s="176">
        <f t="shared" si="166"/>
        <v>8341.6564000000071</v>
      </c>
      <c r="AX35" s="136">
        <f t="shared" si="167"/>
        <v>88.201851969715605</v>
      </c>
      <c r="AY35" s="175">
        <v>77269.407000000007</v>
      </c>
      <c r="AZ35" s="176">
        <v>66539.374800000005</v>
      </c>
      <c r="BA35" s="176">
        <f t="shared" si="168"/>
        <v>10730.032200000001</v>
      </c>
      <c r="BB35" s="177">
        <f t="shared" si="169"/>
        <v>86.113479297181613</v>
      </c>
      <c r="BC35" s="179">
        <v>71453.8</v>
      </c>
    </row>
    <row r="36" spans="1:55">
      <c r="A36" s="204" t="s">
        <v>156</v>
      </c>
      <c r="B36" s="218" t="s">
        <v>157</v>
      </c>
      <c r="C36" s="175">
        <v>105505.50000000001</v>
      </c>
      <c r="D36" s="176">
        <v>48004.872879999995</v>
      </c>
      <c r="E36" s="176">
        <f t="shared" si="144"/>
        <v>57500.627120000019</v>
      </c>
      <c r="F36" s="177">
        <f t="shared" si="145"/>
        <v>45.499877143845566</v>
      </c>
      <c r="G36" s="175">
        <v>119423.29999999999</v>
      </c>
      <c r="H36" s="176">
        <v>62149.793969999999</v>
      </c>
      <c r="I36" s="176">
        <f t="shared" si="146"/>
        <v>57273.50602999999</v>
      </c>
      <c r="J36" s="177">
        <f t="shared" si="147"/>
        <v>52.041598222457431</v>
      </c>
      <c r="K36" s="175">
        <v>135110.20000000001</v>
      </c>
      <c r="L36" s="176">
        <v>68530.190979999985</v>
      </c>
      <c r="M36" s="176">
        <f t="shared" si="148"/>
        <v>66580.009020000027</v>
      </c>
      <c r="N36" s="177">
        <f t="shared" si="149"/>
        <v>50.721700493375025</v>
      </c>
      <c r="O36" s="176">
        <v>122088.29999999999</v>
      </c>
      <c r="P36" s="176">
        <v>75466.737699999998</v>
      </c>
      <c r="Q36" s="176">
        <f t="shared" si="150"/>
        <v>46621.562299999991</v>
      </c>
      <c r="R36" s="136">
        <f t="shared" si="151"/>
        <v>61.813243119938612</v>
      </c>
      <c r="S36" s="175">
        <v>119775.90000000001</v>
      </c>
      <c r="T36" s="176">
        <v>79652.386549999996</v>
      </c>
      <c r="U36" s="176">
        <f t="shared" si="152"/>
        <v>40123.513450000013</v>
      </c>
      <c r="V36" s="177">
        <f t="shared" si="153"/>
        <v>66.501179744840144</v>
      </c>
      <c r="W36" s="175">
        <v>127208.5</v>
      </c>
      <c r="X36" s="176">
        <v>81916.775529999984</v>
      </c>
      <c r="Y36" s="176">
        <f t="shared" si="154"/>
        <v>45291.724470000016</v>
      </c>
      <c r="Z36" s="178">
        <f t="shared" si="155"/>
        <v>64.395677592299251</v>
      </c>
      <c r="AA36" s="175">
        <v>126243.30000000002</v>
      </c>
      <c r="AB36" s="176">
        <v>85364.616710000002</v>
      </c>
      <c r="AC36" s="176">
        <f t="shared" si="156"/>
        <v>40878.683290000015</v>
      </c>
      <c r="AD36" s="177">
        <f t="shared" si="157"/>
        <v>67.6191264882968</v>
      </c>
      <c r="AE36" s="175">
        <v>130381.8</v>
      </c>
      <c r="AF36" s="176">
        <v>88707.431469999996</v>
      </c>
      <c r="AG36" s="176">
        <f t="shared" si="158"/>
        <v>41674.368530000007</v>
      </c>
      <c r="AH36" s="177">
        <f t="shared" si="159"/>
        <v>68.036667287919016</v>
      </c>
      <c r="AI36" s="135">
        <v>132727.9</v>
      </c>
      <c r="AJ36" s="136">
        <v>90821.725409999999</v>
      </c>
      <c r="AK36" s="176">
        <f t="shared" si="160"/>
        <v>41906.174589999995</v>
      </c>
      <c r="AL36" s="177">
        <f t="shared" si="161"/>
        <v>68.427003975803132</v>
      </c>
      <c r="AM36" s="135">
        <v>124008.2</v>
      </c>
      <c r="AN36" s="136">
        <v>94449.494689999992</v>
      </c>
      <c r="AO36" s="176">
        <f t="shared" si="162"/>
        <v>29558.705310000005</v>
      </c>
      <c r="AP36" s="177">
        <f t="shared" si="163"/>
        <v>76.163910684938571</v>
      </c>
      <c r="AQ36" s="175">
        <v>148421.5</v>
      </c>
      <c r="AR36" s="176">
        <v>99851.016730000003</v>
      </c>
      <c r="AS36" s="176">
        <f t="shared" si="164"/>
        <v>48570.483269999997</v>
      </c>
      <c r="AT36" s="177">
        <f t="shared" si="165"/>
        <v>67.275304945712051</v>
      </c>
      <c r="AU36" s="176">
        <v>142305.20000000001</v>
      </c>
      <c r="AV36" s="176">
        <v>100436.92684</v>
      </c>
      <c r="AW36" s="176">
        <f t="shared" si="166"/>
        <v>41868.273160000012</v>
      </c>
      <c r="AX36" s="136">
        <f t="shared" si="167"/>
        <v>70.578536019765963</v>
      </c>
      <c r="AY36" s="175">
        <v>137467.23302000001</v>
      </c>
      <c r="AZ36" s="176">
        <v>102986.65096</v>
      </c>
      <c r="BA36" s="176">
        <f t="shared" si="168"/>
        <v>34480.582060000015</v>
      </c>
      <c r="BB36" s="177">
        <f t="shared" si="169"/>
        <v>74.917235691371303</v>
      </c>
      <c r="BC36" s="179">
        <v>143802.20000000001</v>
      </c>
    </row>
    <row r="37" spans="1:55">
      <c r="A37" s="203"/>
      <c r="B37" s="218"/>
      <c r="C37" s="175"/>
      <c r="D37" s="176"/>
      <c r="E37" s="176"/>
      <c r="F37" s="177"/>
      <c r="G37" s="175"/>
      <c r="H37" s="176"/>
      <c r="I37" s="176"/>
      <c r="J37" s="177"/>
      <c r="K37" s="175"/>
      <c r="L37" s="176"/>
      <c r="M37" s="176"/>
      <c r="N37" s="177"/>
      <c r="O37" s="176"/>
      <c r="P37" s="176"/>
      <c r="Q37" s="176"/>
      <c r="R37" s="136"/>
      <c r="S37" s="175"/>
      <c r="T37" s="176"/>
      <c r="U37" s="176"/>
      <c r="V37" s="177"/>
      <c r="W37" s="175"/>
      <c r="X37" s="176"/>
      <c r="Y37" s="176"/>
      <c r="Z37" s="178"/>
      <c r="AA37" s="175"/>
      <c r="AB37" s="176"/>
      <c r="AC37" s="176"/>
      <c r="AD37" s="177"/>
      <c r="AE37" s="175"/>
      <c r="AF37" s="176"/>
      <c r="AG37" s="176"/>
      <c r="AH37" s="177"/>
      <c r="AI37" s="135"/>
      <c r="AJ37" s="136"/>
      <c r="AK37" s="176"/>
      <c r="AL37" s="177"/>
      <c r="AM37" s="135"/>
      <c r="AN37" s="136"/>
      <c r="AO37" s="176"/>
      <c r="AP37" s="177"/>
      <c r="AQ37" s="175"/>
      <c r="AR37" s="176"/>
      <c r="AS37" s="176"/>
      <c r="AT37" s="177"/>
      <c r="AU37" s="176"/>
      <c r="AV37" s="176"/>
      <c r="AW37" s="176"/>
      <c r="AX37" s="136"/>
      <c r="AY37" s="175"/>
      <c r="AZ37" s="176"/>
      <c r="BA37" s="176"/>
      <c r="BB37" s="177"/>
      <c r="BC37" s="179"/>
    </row>
    <row r="38" spans="1:55">
      <c r="A38" s="202">
        <v>0.99</v>
      </c>
      <c r="B38" s="110" t="s">
        <v>158</v>
      </c>
      <c r="C38" s="111">
        <f t="shared" ref="C38:L38" si="170">SUM(C39)</f>
        <v>0</v>
      </c>
      <c r="D38" s="112">
        <f t="shared" si="170"/>
        <v>0</v>
      </c>
      <c r="E38" s="112">
        <f t="shared" ref="E38:E39" si="171">+C38-D38</f>
        <v>0</v>
      </c>
      <c r="F38" s="113" t="s">
        <v>74</v>
      </c>
      <c r="G38" s="111">
        <f t="shared" si="170"/>
        <v>198</v>
      </c>
      <c r="H38" s="112">
        <f t="shared" si="170"/>
        <v>97.51</v>
      </c>
      <c r="I38" s="112">
        <f t="shared" ref="I38:I39" si="172">+G38-H38</f>
        <v>100.49</v>
      </c>
      <c r="J38" s="113">
        <f t="shared" ref="J38:J39" si="173">+(H38/G38)*100</f>
        <v>49.247474747474755</v>
      </c>
      <c r="K38" s="111">
        <f t="shared" si="170"/>
        <v>310</v>
      </c>
      <c r="L38" s="112">
        <f t="shared" si="170"/>
        <v>203.89064000000002</v>
      </c>
      <c r="M38" s="112">
        <f t="shared" ref="M38:M39" si="174">+K38-L38</f>
        <v>106.10935999999998</v>
      </c>
      <c r="N38" s="113">
        <f t="shared" ref="N38:N39" si="175">+(L38/K38)*100</f>
        <v>65.771174193548404</v>
      </c>
      <c r="O38" s="112">
        <f t="shared" ref="O38:P38" si="176">SUM(O39)</f>
        <v>300</v>
      </c>
      <c r="P38" s="112">
        <f t="shared" si="176"/>
        <v>203.89068</v>
      </c>
      <c r="Q38" s="112">
        <f t="shared" ref="Q38:Q39" si="177">+O38-P38</f>
        <v>96.109319999999997</v>
      </c>
      <c r="R38" s="114">
        <f t="shared" ref="R38:R39" si="178">+(P38/O38)*100</f>
        <v>67.963560000000001</v>
      </c>
      <c r="S38" s="111">
        <f t="shared" ref="S38:X38" si="179">SUM(S39)</f>
        <v>308.3</v>
      </c>
      <c r="T38" s="112">
        <f t="shared" si="179"/>
        <v>214.08524</v>
      </c>
      <c r="U38" s="112">
        <f t="shared" ref="U38:U39" si="180">+S38-T38</f>
        <v>94.214760000000012</v>
      </c>
      <c r="V38" s="113">
        <f t="shared" ref="V38:V39" si="181">+(T38/S38)*100</f>
        <v>69.440557898151141</v>
      </c>
      <c r="W38" s="111">
        <f t="shared" ref="W38" si="182">SUM(W39)</f>
        <v>320</v>
      </c>
      <c r="X38" s="112">
        <f t="shared" si="179"/>
        <v>221.18036000000001</v>
      </c>
      <c r="Y38" s="112">
        <f t="shared" ref="Y38:Y39" si="183">+W38-X38</f>
        <v>98.819639999999993</v>
      </c>
      <c r="Z38" s="115">
        <f t="shared" ref="Z38:Z39" si="184">+(X38/W38)*100</f>
        <v>69.118862500000006</v>
      </c>
      <c r="AA38" s="111">
        <f t="shared" ref="AA38:AF38" si="185">SUM(AA39)</f>
        <v>338</v>
      </c>
      <c r="AB38" s="112">
        <f t="shared" si="185"/>
        <v>176.75496000000001</v>
      </c>
      <c r="AC38" s="112">
        <f t="shared" ref="AC38:AC39" si="186">+AA38-AB38</f>
        <v>161.24503999999999</v>
      </c>
      <c r="AD38" s="113">
        <f t="shared" ref="AD38:AD39" si="187">+(AB38/AA38)*100</f>
        <v>52.294366863905331</v>
      </c>
      <c r="AE38" s="111">
        <f t="shared" ref="AE38" si="188">SUM(AE39)</f>
        <v>260</v>
      </c>
      <c r="AF38" s="112">
        <f t="shared" si="185"/>
        <v>119.56246000000002</v>
      </c>
      <c r="AG38" s="112">
        <f t="shared" ref="AG38:AG39" si="189">+AE38-AF38</f>
        <v>140.43753999999998</v>
      </c>
      <c r="AH38" s="113">
        <f t="shared" ref="AH38:AH39" si="190">+(AF38/AE38)*100</f>
        <v>45.985561538461546</v>
      </c>
      <c r="AI38" s="116">
        <f t="shared" ref="AI38:AN38" si="191">SUM(AI39)</f>
        <v>320</v>
      </c>
      <c r="AJ38" s="114">
        <f t="shared" si="191"/>
        <v>199.41712999999999</v>
      </c>
      <c r="AK38" s="112">
        <f t="shared" ref="AK38:AK39" si="192">+AI38-AJ38</f>
        <v>120.58287000000001</v>
      </c>
      <c r="AL38" s="113">
        <f t="shared" ref="AL38:AL39" si="193">+(AJ38/AI38)*100</f>
        <v>62.317853124999999</v>
      </c>
      <c r="AM38" s="116">
        <f t="shared" ref="AM38" si="194">SUM(AM39)</f>
        <v>353</v>
      </c>
      <c r="AN38" s="114">
        <f t="shared" si="191"/>
        <v>231.46258999999998</v>
      </c>
      <c r="AO38" s="112">
        <f t="shared" ref="AO38:AO39" si="195">+AM38-AN38</f>
        <v>121.53741000000002</v>
      </c>
      <c r="AP38" s="113">
        <f t="shared" ref="AP38:AP39" si="196">+(AN38/AM38)*100</f>
        <v>65.570138810198301</v>
      </c>
      <c r="AQ38" s="111">
        <f t="shared" ref="AQ38" si="197">SUM(AQ39)</f>
        <v>355</v>
      </c>
      <c r="AR38" s="112">
        <f>SUM(AR39)</f>
        <v>213.23997</v>
      </c>
      <c r="AS38" s="112">
        <f t="shared" ref="AS38:AS39" si="198">+AQ38-AR38</f>
        <v>141.76003</v>
      </c>
      <c r="AT38" s="113">
        <f t="shared" ref="AT38:AT39" si="199">+(AR38/AQ38)*100</f>
        <v>60.067597183098584</v>
      </c>
      <c r="AU38" s="112">
        <f t="shared" ref="AU38:BC38" si="200">SUM(AU39)</f>
        <v>0</v>
      </c>
      <c r="AV38" s="112">
        <f t="shared" si="200"/>
        <v>0</v>
      </c>
      <c r="AW38" s="112">
        <f t="shared" ref="AW38:AW39" si="201">+AU38-AV38</f>
        <v>0</v>
      </c>
      <c r="AX38" s="114" t="s">
        <v>74</v>
      </c>
      <c r="AY38" s="111">
        <f t="shared" ref="AY38" si="202">SUM(AY39)</f>
        <v>0</v>
      </c>
      <c r="AZ38" s="112">
        <f t="shared" si="200"/>
        <v>0</v>
      </c>
      <c r="BA38" s="112">
        <f t="shared" ref="BA38:BA39" si="203">+AY38-AZ38</f>
        <v>0</v>
      </c>
      <c r="BB38" s="113" t="s">
        <v>74</v>
      </c>
      <c r="BC38" s="221">
        <f t="shared" si="200"/>
        <v>355</v>
      </c>
    </row>
    <row r="39" spans="1:55">
      <c r="A39" s="204" t="s">
        <v>159</v>
      </c>
      <c r="B39" s="118" t="s">
        <v>160</v>
      </c>
      <c r="C39" s="119">
        <v>0</v>
      </c>
      <c r="D39" s="120">
        <v>0</v>
      </c>
      <c r="E39" s="120">
        <f t="shared" si="171"/>
        <v>0</v>
      </c>
      <c r="F39" s="121" t="s">
        <v>74</v>
      </c>
      <c r="G39" s="119">
        <v>198</v>
      </c>
      <c r="H39" s="120">
        <v>97.51</v>
      </c>
      <c r="I39" s="120">
        <f t="shared" si="172"/>
        <v>100.49</v>
      </c>
      <c r="J39" s="121">
        <f t="shared" si="173"/>
        <v>49.247474747474755</v>
      </c>
      <c r="K39" s="119">
        <v>310</v>
      </c>
      <c r="L39" s="120">
        <v>203.89064000000002</v>
      </c>
      <c r="M39" s="120">
        <f t="shared" si="174"/>
        <v>106.10935999999998</v>
      </c>
      <c r="N39" s="121">
        <f t="shared" si="175"/>
        <v>65.771174193548404</v>
      </c>
      <c r="O39" s="120">
        <v>300</v>
      </c>
      <c r="P39" s="120">
        <v>203.89068</v>
      </c>
      <c r="Q39" s="120">
        <f t="shared" si="177"/>
        <v>96.109319999999997</v>
      </c>
      <c r="R39" s="122">
        <f t="shared" si="178"/>
        <v>67.963560000000001</v>
      </c>
      <c r="S39" s="119">
        <v>308.3</v>
      </c>
      <c r="T39" s="120">
        <v>214.08524</v>
      </c>
      <c r="U39" s="120">
        <f t="shared" si="180"/>
        <v>94.214760000000012</v>
      </c>
      <c r="V39" s="121">
        <f t="shared" si="181"/>
        <v>69.440557898151141</v>
      </c>
      <c r="W39" s="119">
        <v>320</v>
      </c>
      <c r="X39" s="120">
        <v>221.18036000000001</v>
      </c>
      <c r="Y39" s="120">
        <f t="shared" si="183"/>
        <v>98.819639999999993</v>
      </c>
      <c r="Z39" s="123">
        <f t="shared" si="184"/>
        <v>69.118862500000006</v>
      </c>
      <c r="AA39" s="119">
        <v>338</v>
      </c>
      <c r="AB39" s="120">
        <v>176.75496000000001</v>
      </c>
      <c r="AC39" s="120">
        <f t="shared" si="186"/>
        <v>161.24503999999999</v>
      </c>
      <c r="AD39" s="121">
        <f t="shared" si="187"/>
        <v>52.294366863905331</v>
      </c>
      <c r="AE39" s="119">
        <v>260</v>
      </c>
      <c r="AF39" s="120">
        <v>119.56246000000002</v>
      </c>
      <c r="AG39" s="120">
        <f t="shared" si="189"/>
        <v>140.43753999999998</v>
      </c>
      <c r="AH39" s="121">
        <f t="shared" si="190"/>
        <v>45.985561538461546</v>
      </c>
      <c r="AI39" s="124">
        <v>320</v>
      </c>
      <c r="AJ39" s="122">
        <v>199.41712999999999</v>
      </c>
      <c r="AK39" s="120">
        <f t="shared" si="192"/>
        <v>120.58287000000001</v>
      </c>
      <c r="AL39" s="121">
        <f t="shared" si="193"/>
        <v>62.317853124999999</v>
      </c>
      <c r="AM39" s="124">
        <v>353</v>
      </c>
      <c r="AN39" s="122">
        <v>231.46258999999998</v>
      </c>
      <c r="AO39" s="120">
        <f t="shared" si="195"/>
        <v>121.53741000000002</v>
      </c>
      <c r="AP39" s="121">
        <f t="shared" si="196"/>
        <v>65.570138810198301</v>
      </c>
      <c r="AQ39" s="119">
        <v>355</v>
      </c>
      <c r="AR39" s="120">
        <v>213.23997</v>
      </c>
      <c r="AS39" s="120">
        <f t="shared" si="198"/>
        <v>141.76003</v>
      </c>
      <c r="AT39" s="121">
        <f t="shared" si="199"/>
        <v>60.067597183098584</v>
      </c>
      <c r="AU39" s="120">
        <v>0</v>
      </c>
      <c r="AV39" s="120">
        <v>0</v>
      </c>
      <c r="AW39" s="120">
        <f t="shared" si="201"/>
        <v>0</v>
      </c>
      <c r="AX39" s="122" t="s">
        <v>74</v>
      </c>
      <c r="AY39" s="119">
        <v>0</v>
      </c>
      <c r="AZ39" s="120">
        <v>0</v>
      </c>
      <c r="BA39" s="120">
        <f t="shared" si="203"/>
        <v>0</v>
      </c>
      <c r="BB39" s="121" t="s">
        <v>74</v>
      </c>
      <c r="BC39" s="222">
        <v>355</v>
      </c>
    </row>
    <row r="40" spans="1:55">
      <c r="A40" s="203"/>
      <c r="B40" s="218"/>
      <c r="C40" s="175"/>
      <c r="D40" s="176"/>
      <c r="E40" s="176"/>
      <c r="F40" s="177"/>
      <c r="G40" s="175"/>
      <c r="H40" s="176"/>
      <c r="I40" s="176"/>
      <c r="J40" s="177"/>
      <c r="K40" s="175"/>
      <c r="L40" s="176"/>
      <c r="M40" s="176"/>
      <c r="N40" s="177"/>
      <c r="O40" s="176"/>
      <c r="P40" s="176"/>
      <c r="Q40" s="176"/>
      <c r="R40" s="136"/>
      <c r="S40" s="175"/>
      <c r="T40" s="176"/>
      <c r="U40" s="176"/>
      <c r="V40" s="177"/>
      <c r="W40" s="175"/>
      <c r="X40" s="176"/>
      <c r="Y40" s="176"/>
      <c r="Z40" s="178"/>
      <c r="AA40" s="175"/>
      <c r="AB40" s="176"/>
      <c r="AC40" s="176"/>
      <c r="AD40" s="177"/>
      <c r="AE40" s="175"/>
      <c r="AF40" s="176"/>
      <c r="AG40" s="176"/>
      <c r="AH40" s="177"/>
      <c r="AI40" s="135"/>
      <c r="AJ40" s="136"/>
      <c r="AK40" s="176"/>
      <c r="AL40" s="177"/>
      <c r="AM40" s="135"/>
      <c r="AN40" s="136"/>
      <c r="AO40" s="176"/>
      <c r="AP40" s="177"/>
      <c r="AQ40" s="175"/>
      <c r="AR40" s="176"/>
      <c r="AS40" s="176"/>
      <c r="AT40" s="177"/>
      <c r="AU40" s="176"/>
      <c r="AV40" s="176"/>
      <c r="AW40" s="176"/>
      <c r="AX40" s="136"/>
      <c r="AY40" s="175"/>
      <c r="AZ40" s="176"/>
      <c r="BA40" s="176"/>
      <c r="BB40" s="177"/>
      <c r="BC40" s="179"/>
    </row>
    <row r="41" spans="1:55">
      <c r="A41" s="202">
        <v>1</v>
      </c>
      <c r="B41" s="180" t="s">
        <v>161</v>
      </c>
      <c r="C41" s="168">
        <f>C43+C49+C56+C64+C73+C79+C82+C86+C96</f>
        <v>14606148.53999</v>
      </c>
      <c r="D41" s="169">
        <f>D43+D49+D56+D64+D73+D79+D82+D86+D96</f>
        <v>13870943.208690003</v>
      </c>
      <c r="E41" s="169">
        <f>+C41-D41</f>
        <v>735205.33129999787</v>
      </c>
      <c r="F41" s="170">
        <f>+(D41/C41)*100</f>
        <v>94.966466832189965</v>
      </c>
      <c r="G41" s="168">
        <f>G43+G49+G56+G64+G73+G79+G82+G86+G96</f>
        <v>21158487.219999999</v>
      </c>
      <c r="H41" s="169">
        <f>H43+H49+H56+H64+H73+H79+H82+H86+H96</f>
        <v>14177628.870189998</v>
      </c>
      <c r="I41" s="169">
        <f>+G41-H41</f>
        <v>6980858.3498100005</v>
      </c>
      <c r="J41" s="170">
        <f>+(H41/G41)*100</f>
        <v>67.006817277506656</v>
      </c>
      <c r="K41" s="168">
        <f>K43+K49+K56+K64+K73+K79+K82+K86+K96</f>
        <v>17814659.799999997</v>
      </c>
      <c r="L41" s="169">
        <f>L43+L49+L56+L64+L73+L79+L82+L86+L96</f>
        <v>15794243.412160002</v>
      </c>
      <c r="M41" s="169">
        <f>+K41-L41</f>
        <v>2020416.3878399953</v>
      </c>
      <c r="N41" s="170">
        <f>+(L41/K41)*100</f>
        <v>88.658686662992039</v>
      </c>
      <c r="O41" s="169">
        <f>O43+O49+O56+O64+O73+O79+O82+O86+O96</f>
        <v>16861348.100000001</v>
      </c>
      <c r="P41" s="169">
        <f>P43+P49+P56+P64+P73+P79+P82+P86+P96</f>
        <v>16306349.481050003</v>
      </c>
      <c r="Q41" s="169">
        <f>+O41-P41</f>
        <v>554998.61894999817</v>
      </c>
      <c r="R41" s="171">
        <f>+(P41/O41)*100</f>
        <v>96.708456431487832</v>
      </c>
      <c r="S41" s="168">
        <f>S43+S49+S56+S64+S73+S79+S82+S86+S96</f>
        <v>20797285.999999996</v>
      </c>
      <c r="T41" s="169">
        <f>T43+T49+T56+T64+T73+T79+T82+T86+T96</f>
        <v>16597996.962390002</v>
      </c>
      <c r="U41" s="169">
        <f>+S41-T41</f>
        <v>4199289.0376099944</v>
      </c>
      <c r="V41" s="170">
        <f>+(T41/S41)*100</f>
        <v>79.808475790494995</v>
      </c>
      <c r="W41" s="168">
        <f>W43+W49+W56+W64+W73+W79+W82+W86+W96</f>
        <v>19359032.699999999</v>
      </c>
      <c r="X41" s="169">
        <f>X43+X49+X56+X64+X73+X79+X82+X86+X96</f>
        <v>17370952.768380001</v>
      </c>
      <c r="Y41" s="169">
        <f>+W41-X41</f>
        <v>1988079.9316199981</v>
      </c>
      <c r="Z41" s="172">
        <f>+(X41/W41)*100</f>
        <v>89.730478984004208</v>
      </c>
      <c r="AA41" s="168">
        <f>AA43+AA49+AA56+AA64+AA73+AA79+AA82+AA86+AA96</f>
        <v>18883543.400000002</v>
      </c>
      <c r="AB41" s="169">
        <f>AB43+AB49+AB56+AB64+AB73+AB79+AB82+AB86+AB96</f>
        <v>17940498.094829999</v>
      </c>
      <c r="AC41" s="169">
        <f>+AA41-AB41</f>
        <v>943045.30517000332</v>
      </c>
      <c r="AD41" s="170">
        <f>+(AB41/AA41)*100</f>
        <v>95.005993921829287</v>
      </c>
      <c r="AE41" s="168">
        <f>AE43+AE49+AE56+AE64+AE73+AE79+AE82+AE86+AE96</f>
        <v>20165545.100000001</v>
      </c>
      <c r="AF41" s="169">
        <f>AF43+AF49+AF56+AF64+AF73+AF79+AF82+AF86+AF96</f>
        <v>18276222.204750001</v>
      </c>
      <c r="AG41" s="169">
        <f>+AE41-AF41</f>
        <v>1889322.8952500001</v>
      </c>
      <c r="AH41" s="170">
        <f>+(AF41/AE41)*100</f>
        <v>90.630935658416689</v>
      </c>
      <c r="AI41" s="173">
        <f>AI43+AI49+AI56+AI64+AI73+AI79+AI82+AI86+AI96</f>
        <v>20045311.600000001</v>
      </c>
      <c r="AJ41" s="171">
        <f>AJ43+AJ49+AJ56+AJ64+AJ73+AJ79+AJ82+AJ86+AJ96</f>
        <v>18989737.859519996</v>
      </c>
      <c r="AK41" s="169">
        <f>+AI41-AJ41</f>
        <v>1055573.7404800057</v>
      </c>
      <c r="AL41" s="170">
        <f>+(AJ41/AI41)*100</f>
        <v>94.734061702088951</v>
      </c>
      <c r="AM41" s="173">
        <f>AM43+AM49+AM56+AM64+AM73+AM79+AM82+AM86+AM96</f>
        <v>20517930.96991</v>
      </c>
      <c r="AN41" s="171">
        <f>AN43+AN49+AN56+AN64+AN73+AN79+AN82+AN86+AN96</f>
        <v>19471044.580870003</v>
      </c>
      <c r="AO41" s="169">
        <f>+AM41-AN41</f>
        <v>1046886.389039997</v>
      </c>
      <c r="AP41" s="170">
        <f>+(AN41/AM41)*100</f>
        <v>94.897700013830445</v>
      </c>
      <c r="AQ41" s="168">
        <f>AQ43+AQ49+AQ56+AQ64+AQ73+AQ79+AQ82+AQ86+AQ96</f>
        <v>21472284.330359999</v>
      </c>
      <c r="AR41" s="169">
        <f>AR43+AR49+AR56+AR64+AR73+AR79+AR82+AR86+AR96</f>
        <v>20334216.377799999</v>
      </c>
      <c r="AS41" s="169">
        <f>+AQ41-AR41</f>
        <v>1138067.9525600001</v>
      </c>
      <c r="AT41" s="170">
        <f>+(AR41/AQ41)*100</f>
        <v>94.699828229496447</v>
      </c>
      <c r="AU41" s="169">
        <f>AU43+AU49+AU56+AU64+AU73+AU79+AU82+AU86+AU96</f>
        <v>24032924.896400001</v>
      </c>
      <c r="AV41" s="169">
        <f>AV43+AV49+AV56+AV64+AV73+AV79+AV82+AV86+AV96</f>
        <v>22598490.343209997</v>
      </c>
      <c r="AW41" s="169">
        <f>+AU41-AV41</f>
        <v>1434434.5531900041</v>
      </c>
      <c r="AX41" s="171">
        <f>+(AV41/AU41)*100</f>
        <v>94.031377539881234</v>
      </c>
      <c r="AY41" s="168">
        <f>AY43+AY49+AY56+AY64+AY73+AY79+AY82+AY86+AY96</f>
        <v>26948537.548149999</v>
      </c>
      <c r="AZ41" s="169">
        <f>AZ43+AZ49+AZ56+AZ64+AZ73+AZ79+AZ82+AZ86+AZ96</f>
        <v>23516559.2128</v>
      </c>
      <c r="BA41" s="169">
        <f>+AY41-AZ41</f>
        <v>3431978.3353499994</v>
      </c>
      <c r="BB41" s="170">
        <f>+(AZ41/AY41)*100</f>
        <v>87.264695424685101</v>
      </c>
      <c r="BC41" s="174">
        <f>BC43+BC49+BC56+BC64+BC73+BC79+BC82+BC86+BC96</f>
        <v>27804999.300000001</v>
      </c>
    </row>
    <row r="42" spans="1:55">
      <c r="A42" s="202"/>
      <c r="B42" s="180"/>
      <c r="C42" s="175"/>
      <c r="D42" s="176"/>
      <c r="E42" s="176"/>
      <c r="F42" s="177"/>
      <c r="G42" s="175"/>
      <c r="H42" s="176"/>
      <c r="I42" s="176"/>
      <c r="J42" s="177"/>
      <c r="K42" s="175"/>
      <c r="L42" s="176"/>
      <c r="M42" s="176"/>
      <c r="N42" s="177"/>
      <c r="O42" s="176"/>
      <c r="P42" s="176"/>
      <c r="Q42" s="176"/>
      <c r="R42" s="136"/>
      <c r="S42" s="175"/>
      <c r="T42" s="176"/>
      <c r="U42" s="176"/>
      <c r="V42" s="177"/>
      <c r="W42" s="175"/>
      <c r="X42" s="176"/>
      <c r="Y42" s="176"/>
      <c r="Z42" s="178"/>
      <c r="AA42" s="175"/>
      <c r="AB42" s="176"/>
      <c r="AC42" s="176"/>
      <c r="AD42" s="177"/>
      <c r="AE42" s="175"/>
      <c r="AF42" s="176"/>
      <c r="AG42" s="176"/>
      <c r="AH42" s="177"/>
      <c r="AI42" s="135"/>
      <c r="AJ42" s="136"/>
      <c r="AK42" s="176"/>
      <c r="AL42" s="177"/>
      <c r="AM42" s="135"/>
      <c r="AN42" s="136"/>
      <c r="AO42" s="176"/>
      <c r="AP42" s="177"/>
      <c r="AQ42" s="175"/>
      <c r="AR42" s="176"/>
      <c r="AS42" s="176"/>
      <c r="AT42" s="177"/>
      <c r="AU42" s="176"/>
      <c r="AV42" s="176"/>
      <c r="AW42" s="176"/>
      <c r="AX42" s="136"/>
      <c r="AY42" s="175"/>
      <c r="AZ42" s="176"/>
      <c r="BA42" s="176"/>
      <c r="BB42" s="177"/>
      <c r="BC42" s="179"/>
    </row>
    <row r="43" spans="1:55">
      <c r="A43" s="202">
        <v>1.01</v>
      </c>
      <c r="B43" s="180" t="s">
        <v>50</v>
      </c>
      <c r="C43" s="168">
        <f t="shared" ref="C43" si="204">SUM(C44:C47)</f>
        <v>96942.8</v>
      </c>
      <c r="D43" s="169">
        <f t="shared" ref="D43:L43" si="205">SUM(D44:D47)</f>
        <v>93169.185330000008</v>
      </c>
      <c r="E43" s="169">
        <f t="shared" ref="E43:E47" si="206">+C43-D43</f>
        <v>3773.6146699999954</v>
      </c>
      <c r="F43" s="170">
        <f t="shared" ref="F43:F45" si="207">+(D43/C43)*100</f>
        <v>96.107380156133317</v>
      </c>
      <c r="G43" s="168">
        <f t="shared" ref="G43" si="208">SUM(G44:G47)</f>
        <v>119026.5</v>
      </c>
      <c r="H43" s="169">
        <f t="shared" si="205"/>
        <v>96291.303500000009</v>
      </c>
      <c r="I43" s="169">
        <f t="shared" ref="I43:I47" si="209">+G43-H43</f>
        <v>22735.196499999991</v>
      </c>
      <c r="J43" s="170">
        <f t="shared" ref="J43:J45" si="210">+(H43/G43)*100</f>
        <v>80.899046430836847</v>
      </c>
      <c r="K43" s="168">
        <f t="shared" ref="K43" si="211">SUM(K44:K47)</f>
        <v>118192.5</v>
      </c>
      <c r="L43" s="169">
        <f t="shared" si="205"/>
        <v>99685.753919999988</v>
      </c>
      <c r="M43" s="169">
        <f t="shared" ref="M43:M47" si="212">+K43-L43</f>
        <v>18506.746080000012</v>
      </c>
      <c r="N43" s="170">
        <f t="shared" ref="N43:N45" si="213">+(L43/K43)*100</f>
        <v>84.341860879497418</v>
      </c>
      <c r="O43" s="169">
        <f t="shared" ref="O43" si="214">SUM(O44:O47)</f>
        <v>100169.4</v>
      </c>
      <c r="P43" s="169">
        <f t="shared" ref="P43" si="215">SUM(P44:P47)</f>
        <v>98868.952559999991</v>
      </c>
      <c r="Q43" s="169">
        <f t="shared" ref="Q43:Q47" si="216">+O43-P43</f>
        <v>1300.4474400000036</v>
      </c>
      <c r="R43" s="171">
        <f t="shared" ref="R43:R45" si="217">+(P43/O43)*100</f>
        <v>98.701751792463568</v>
      </c>
      <c r="S43" s="168">
        <f t="shared" ref="S43" si="218">SUM(S44:S47)</f>
        <v>110158.2</v>
      </c>
      <c r="T43" s="169">
        <f t="shared" ref="T43:X43" si="219">SUM(T44:T47)</f>
        <v>99890.577309999993</v>
      </c>
      <c r="U43" s="169">
        <f t="shared" ref="U43:U47" si="220">+S43-T43</f>
        <v>10267.622690000004</v>
      </c>
      <c r="V43" s="170">
        <f t="shared" ref="V43:V45" si="221">+(T43/S43)*100</f>
        <v>90.67920255596043</v>
      </c>
      <c r="W43" s="168">
        <f t="shared" ref="W43" si="222">SUM(W44:W47)</f>
        <v>99644</v>
      </c>
      <c r="X43" s="169">
        <f t="shared" si="219"/>
        <v>98666.212559999985</v>
      </c>
      <c r="Y43" s="169">
        <f t="shared" ref="Y43:Y47" si="223">+W43-X43</f>
        <v>977.78744000001461</v>
      </c>
      <c r="Z43" s="172">
        <f t="shared" ref="Z43:Z45" si="224">+(X43/W43)*100</f>
        <v>99.018719200353246</v>
      </c>
      <c r="AA43" s="168">
        <f t="shared" ref="AA43" si="225">SUM(AA44:AA47)</f>
        <v>107262.2</v>
      </c>
      <c r="AB43" s="169">
        <f t="shared" ref="AB43:AF43" si="226">SUM(AB44:AB47)</f>
        <v>106280.05038999999</v>
      </c>
      <c r="AC43" s="169">
        <f t="shared" ref="AC43:AC47" si="227">+AA43-AB43</f>
        <v>982.14961000000767</v>
      </c>
      <c r="AD43" s="170">
        <f t="shared" ref="AD43:AD45" si="228">+(AB43/AA43)*100</f>
        <v>99.084346946081652</v>
      </c>
      <c r="AE43" s="168">
        <f t="shared" ref="AE43" si="229">SUM(AE44:AE47)</f>
        <v>117589.2</v>
      </c>
      <c r="AF43" s="169">
        <f t="shared" si="226"/>
        <v>101031.26330999998</v>
      </c>
      <c r="AG43" s="169">
        <f t="shared" ref="AG43:AG47" si="230">+AE43-AF43</f>
        <v>16557.936690000017</v>
      </c>
      <c r="AH43" s="170">
        <f t="shared" ref="AH43:AH46" si="231">+(AF43/AE43)*100</f>
        <v>85.918828693451417</v>
      </c>
      <c r="AI43" s="173">
        <f t="shared" ref="AI43" si="232">SUM(AI44:AI47)</f>
        <v>114091.20000000001</v>
      </c>
      <c r="AJ43" s="171">
        <f t="shared" ref="AJ43:AN43" si="233">SUM(AJ44:AJ47)</f>
        <v>111113.89945000001</v>
      </c>
      <c r="AK43" s="169">
        <f t="shared" ref="AK43:AK47" si="234">+AI43-AJ43</f>
        <v>2977.3005499999999</v>
      </c>
      <c r="AL43" s="170">
        <f t="shared" ref="AL43:AL46" si="235">+(AJ43/AI43)*100</f>
        <v>97.390420514465632</v>
      </c>
      <c r="AM43" s="173">
        <f t="shared" ref="AM43" si="236">SUM(AM44:AM47)</f>
        <v>105852.2</v>
      </c>
      <c r="AN43" s="171">
        <f t="shared" si="233"/>
        <v>95935.260750000001</v>
      </c>
      <c r="AO43" s="169">
        <f t="shared" ref="AO43:AO47" si="237">+AM43-AN43</f>
        <v>9916.9392499999958</v>
      </c>
      <c r="AP43" s="170">
        <f t="shared" ref="AP43:AP45" si="238">+(AN43/AM43)*100</f>
        <v>90.631333831512237</v>
      </c>
      <c r="AQ43" s="168">
        <f t="shared" ref="AQ43" si="239">SUM(AQ44:AQ47)</f>
        <v>98432.3</v>
      </c>
      <c r="AR43" s="169">
        <f>SUM(AR44:AR47)</f>
        <v>81582.455860000002</v>
      </c>
      <c r="AS43" s="169">
        <f t="shared" ref="AS43:AS47" si="240">+AQ43-AR43</f>
        <v>16849.844140000001</v>
      </c>
      <c r="AT43" s="170">
        <f t="shared" ref="AT43:AT45" si="241">+(AR43/AQ43)*100</f>
        <v>82.881793740469334</v>
      </c>
      <c r="AU43" s="169">
        <f t="shared" ref="AU43" si="242">SUM(AU44:AU47)</f>
        <v>155494.20000000001</v>
      </c>
      <c r="AV43" s="169">
        <f t="shared" ref="AV43:AZ43" si="243">SUM(AV44:AV47)</f>
        <v>126494.16056000002</v>
      </c>
      <c r="AW43" s="169">
        <f t="shared" ref="AW43:AW47" si="244">+AU43-AV43</f>
        <v>29000.039439999993</v>
      </c>
      <c r="AX43" s="171">
        <f t="shared" ref="AX43:AX45" si="245">+(AV43/AU43)*100</f>
        <v>81.349761315856156</v>
      </c>
      <c r="AY43" s="168">
        <f t="shared" ref="AY43" si="246">SUM(AY44:AY47)</f>
        <v>151155.00199999998</v>
      </c>
      <c r="AZ43" s="169">
        <f t="shared" si="243"/>
        <v>108154.96722999999</v>
      </c>
      <c r="BA43" s="169">
        <f t="shared" ref="BA43:BA47" si="247">+AY43-AZ43</f>
        <v>43000.034769999984</v>
      </c>
      <c r="BB43" s="170">
        <f t="shared" ref="BB43:BB45" si="248">+(AZ43/AY43)*100</f>
        <v>71.552357380803059</v>
      </c>
      <c r="BC43" s="174">
        <f t="shared" ref="BC43" si="249">SUM(BC44:BC47)</f>
        <v>137778.5</v>
      </c>
    </row>
    <row r="44" spans="1:55">
      <c r="A44" s="204" t="s">
        <v>162</v>
      </c>
      <c r="B44" s="218" t="s">
        <v>163</v>
      </c>
      <c r="C44" s="175">
        <v>82670.8</v>
      </c>
      <c r="D44" s="176">
        <v>82662</v>
      </c>
      <c r="E44" s="176">
        <f t="shared" si="206"/>
        <v>8.8000000000029104</v>
      </c>
      <c r="F44" s="177">
        <f t="shared" si="207"/>
        <v>99.989355370941126</v>
      </c>
      <c r="G44" s="175">
        <v>97157</v>
      </c>
      <c r="H44" s="176">
        <v>95061.303500000009</v>
      </c>
      <c r="I44" s="176">
        <f t="shared" si="209"/>
        <v>2095.6964999999909</v>
      </c>
      <c r="J44" s="177">
        <f t="shared" si="210"/>
        <v>97.842979404469062</v>
      </c>
      <c r="K44" s="175">
        <v>108192.5</v>
      </c>
      <c r="L44" s="176">
        <v>99685.753919999988</v>
      </c>
      <c r="M44" s="176">
        <f t="shared" si="212"/>
        <v>8506.7460800000117</v>
      </c>
      <c r="N44" s="177">
        <f t="shared" si="213"/>
        <v>92.137397619982892</v>
      </c>
      <c r="O44" s="176">
        <v>98644.4</v>
      </c>
      <c r="P44" s="176">
        <v>98643.952559999991</v>
      </c>
      <c r="Q44" s="176">
        <f t="shared" si="216"/>
        <v>0.447440000003553</v>
      </c>
      <c r="R44" s="136">
        <f t="shared" si="217"/>
        <v>99.999546411149538</v>
      </c>
      <c r="S44" s="175">
        <v>102343.2</v>
      </c>
      <c r="T44" s="176">
        <v>98643.952559999991</v>
      </c>
      <c r="U44" s="176">
        <f t="shared" si="220"/>
        <v>3699.2474400000065</v>
      </c>
      <c r="V44" s="177">
        <f t="shared" si="221"/>
        <v>96.385448725464897</v>
      </c>
      <c r="W44" s="175">
        <v>98644</v>
      </c>
      <c r="X44" s="176">
        <v>98643.952559999991</v>
      </c>
      <c r="Y44" s="176">
        <f t="shared" si="223"/>
        <v>4.7440000009373762E-2</v>
      </c>
      <c r="Z44" s="178">
        <f t="shared" si="224"/>
        <v>99.999951907870724</v>
      </c>
      <c r="AA44" s="175">
        <v>104542.2</v>
      </c>
      <c r="AB44" s="176">
        <v>104542.10079</v>
      </c>
      <c r="AC44" s="176">
        <f t="shared" si="227"/>
        <v>9.9210000000311993E-2</v>
      </c>
      <c r="AD44" s="177">
        <f t="shared" si="228"/>
        <v>99.999905100524003</v>
      </c>
      <c r="AE44" s="175">
        <v>109076.2</v>
      </c>
      <c r="AF44" s="176">
        <v>97280.26330999998</v>
      </c>
      <c r="AG44" s="176">
        <f t="shared" si="230"/>
        <v>11795.936690000017</v>
      </c>
      <c r="AH44" s="177">
        <f t="shared" si="231"/>
        <v>89.185599892552162</v>
      </c>
      <c r="AI44" s="135">
        <v>102112.1</v>
      </c>
      <c r="AJ44" s="136">
        <v>99385.579450000005</v>
      </c>
      <c r="AK44" s="176">
        <f t="shared" si="234"/>
        <v>2726.5205500000011</v>
      </c>
      <c r="AL44" s="177">
        <f t="shared" si="235"/>
        <v>97.329875156812946</v>
      </c>
      <c r="AM44" s="135">
        <v>97847.2</v>
      </c>
      <c r="AN44" s="136">
        <v>90071.100749999998</v>
      </c>
      <c r="AO44" s="176">
        <f t="shared" si="237"/>
        <v>7776.0992499999993</v>
      </c>
      <c r="AP44" s="177">
        <f t="shared" si="238"/>
        <v>92.052813723846981</v>
      </c>
      <c r="AQ44" s="175">
        <v>91567.8</v>
      </c>
      <c r="AR44" s="176">
        <v>75718.295859999998</v>
      </c>
      <c r="AS44" s="176">
        <f t="shared" si="240"/>
        <v>15849.504140000005</v>
      </c>
      <c r="AT44" s="177">
        <f t="shared" si="241"/>
        <v>82.690963264378965</v>
      </c>
      <c r="AU44" s="176">
        <v>127494.2</v>
      </c>
      <c r="AV44" s="176">
        <v>126494.16056000002</v>
      </c>
      <c r="AW44" s="176">
        <f t="shared" si="244"/>
        <v>1000.0394399999786</v>
      </c>
      <c r="AX44" s="136">
        <f t="shared" si="245"/>
        <v>99.215619659561</v>
      </c>
      <c r="AY44" s="175">
        <v>118447.00199999999</v>
      </c>
      <c r="AZ44" s="176">
        <v>103446.96722999999</v>
      </c>
      <c r="BA44" s="176">
        <f t="shared" si="247"/>
        <v>15000.034769999998</v>
      </c>
      <c r="BB44" s="177">
        <f t="shared" si="248"/>
        <v>87.336078991682712</v>
      </c>
      <c r="BC44" s="179">
        <v>119778.5</v>
      </c>
    </row>
    <row r="45" spans="1:55">
      <c r="A45" s="204" t="s">
        <v>164</v>
      </c>
      <c r="B45" s="218" t="s">
        <v>165</v>
      </c>
      <c r="C45" s="175">
        <v>14272</v>
      </c>
      <c r="D45" s="176">
        <v>10507.18533</v>
      </c>
      <c r="E45" s="176">
        <f t="shared" si="206"/>
        <v>3764.8146699999998</v>
      </c>
      <c r="F45" s="177">
        <f t="shared" si="207"/>
        <v>73.620973444506731</v>
      </c>
      <c r="G45" s="175">
        <v>21869.5</v>
      </c>
      <c r="H45" s="176">
        <v>1230</v>
      </c>
      <c r="I45" s="176">
        <f t="shared" si="209"/>
        <v>20639.5</v>
      </c>
      <c r="J45" s="177">
        <f t="shared" si="210"/>
        <v>5.6242712453416859</v>
      </c>
      <c r="K45" s="175">
        <v>10000</v>
      </c>
      <c r="L45" s="176">
        <v>0</v>
      </c>
      <c r="M45" s="176">
        <f t="shared" si="212"/>
        <v>10000</v>
      </c>
      <c r="N45" s="177">
        <f t="shared" si="213"/>
        <v>0</v>
      </c>
      <c r="O45" s="176">
        <v>1525</v>
      </c>
      <c r="P45" s="176">
        <v>225</v>
      </c>
      <c r="Q45" s="176">
        <f t="shared" si="216"/>
        <v>1300</v>
      </c>
      <c r="R45" s="136">
        <f t="shared" si="217"/>
        <v>14.754098360655737</v>
      </c>
      <c r="S45" s="175">
        <v>7815</v>
      </c>
      <c r="T45" s="176">
        <v>1246.6247499999999</v>
      </c>
      <c r="U45" s="176">
        <f t="shared" si="220"/>
        <v>6568.3752500000001</v>
      </c>
      <c r="V45" s="177">
        <f t="shared" si="221"/>
        <v>15.951692258477287</v>
      </c>
      <c r="W45" s="175">
        <v>1000</v>
      </c>
      <c r="X45" s="176">
        <v>22.26</v>
      </c>
      <c r="Y45" s="176">
        <f t="shared" si="223"/>
        <v>977.74</v>
      </c>
      <c r="Z45" s="178">
        <f t="shared" si="224"/>
        <v>2.226</v>
      </c>
      <c r="AA45" s="175">
        <v>2720</v>
      </c>
      <c r="AB45" s="176">
        <v>1737.9495999999999</v>
      </c>
      <c r="AC45" s="176">
        <f t="shared" si="227"/>
        <v>982.05040000000008</v>
      </c>
      <c r="AD45" s="177">
        <f t="shared" si="228"/>
        <v>63.895205882352933</v>
      </c>
      <c r="AE45" s="175">
        <v>7813</v>
      </c>
      <c r="AF45" s="176">
        <v>3277</v>
      </c>
      <c r="AG45" s="176">
        <f t="shared" si="230"/>
        <v>4536</v>
      </c>
      <c r="AH45" s="177">
        <f t="shared" si="231"/>
        <v>41.942915653398181</v>
      </c>
      <c r="AI45" s="135">
        <v>8250.1</v>
      </c>
      <c r="AJ45" s="136">
        <v>8000</v>
      </c>
      <c r="AK45" s="176">
        <f t="shared" si="234"/>
        <v>250.10000000000036</v>
      </c>
      <c r="AL45" s="177">
        <f t="shared" si="235"/>
        <v>96.96852159367765</v>
      </c>
      <c r="AM45" s="135">
        <v>8005</v>
      </c>
      <c r="AN45" s="136">
        <v>5864.16</v>
      </c>
      <c r="AO45" s="176">
        <f t="shared" si="237"/>
        <v>2140.84</v>
      </c>
      <c r="AP45" s="177">
        <f t="shared" si="238"/>
        <v>73.256214865708941</v>
      </c>
      <c r="AQ45" s="175">
        <v>6864.5</v>
      </c>
      <c r="AR45" s="176">
        <v>5864.16</v>
      </c>
      <c r="AS45" s="176">
        <f t="shared" si="240"/>
        <v>1000.3400000000001</v>
      </c>
      <c r="AT45" s="177">
        <f t="shared" si="241"/>
        <v>85.427343579284724</v>
      </c>
      <c r="AU45" s="176">
        <v>28000</v>
      </c>
      <c r="AV45" s="176">
        <v>0</v>
      </c>
      <c r="AW45" s="176">
        <f t="shared" si="244"/>
        <v>28000</v>
      </c>
      <c r="AX45" s="136">
        <f t="shared" si="245"/>
        <v>0</v>
      </c>
      <c r="AY45" s="175">
        <v>32708</v>
      </c>
      <c r="AZ45" s="176">
        <v>4708</v>
      </c>
      <c r="BA45" s="176">
        <f t="shared" si="247"/>
        <v>28000</v>
      </c>
      <c r="BB45" s="177">
        <f t="shared" si="248"/>
        <v>14.394032041090865</v>
      </c>
      <c r="BC45" s="179">
        <v>18000</v>
      </c>
    </row>
    <row r="46" spans="1:55">
      <c r="A46" s="118" t="s">
        <v>166</v>
      </c>
      <c r="B46" s="223" t="s">
        <v>167</v>
      </c>
      <c r="C46" s="125">
        <v>0</v>
      </c>
      <c r="D46" s="126">
        <v>0</v>
      </c>
      <c r="E46" s="126">
        <f t="shared" si="206"/>
        <v>0</v>
      </c>
      <c r="F46" s="127" t="s">
        <v>74</v>
      </c>
      <c r="G46" s="125">
        <v>0</v>
      </c>
      <c r="H46" s="126">
        <v>0</v>
      </c>
      <c r="I46" s="126">
        <f t="shared" si="209"/>
        <v>0</v>
      </c>
      <c r="J46" s="127" t="s">
        <v>74</v>
      </c>
      <c r="K46" s="125">
        <v>0</v>
      </c>
      <c r="L46" s="126">
        <v>0</v>
      </c>
      <c r="M46" s="126">
        <f t="shared" si="212"/>
        <v>0</v>
      </c>
      <c r="N46" s="127" t="s">
        <v>74</v>
      </c>
      <c r="O46" s="126">
        <v>0</v>
      </c>
      <c r="P46" s="126">
        <v>0</v>
      </c>
      <c r="Q46" s="126">
        <f t="shared" si="216"/>
        <v>0</v>
      </c>
      <c r="R46" s="128" t="s">
        <v>74</v>
      </c>
      <c r="S46" s="125">
        <v>0</v>
      </c>
      <c r="T46" s="126">
        <v>0</v>
      </c>
      <c r="U46" s="126">
        <f t="shared" si="220"/>
        <v>0</v>
      </c>
      <c r="V46" s="127" t="s">
        <v>74</v>
      </c>
      <c r="W46" s="125">
        <v>0</v>
      </c>
      <c r="X46" s="126">
        <v>0</v>
      </c>
      <c r="Y46" s="126">
        <f t="shared" si="223"/>
        <v>0</v>
      </c>
      <c r="Z46" s="127" t="s">
        <v>74</v>
      </c>
      <c r="AA46" s="125">
        <v>0</v>
      </c>
      <c r="AB46" s="126">
        <v>0</v>
      </c>
      <c r="AC46" s="126">
        <f t="shared" si="227"/>
        <v>0</v>
      </c>
      <c r="AD46" s="127" t="s">
        <v>74</v>
      </c>
      <c r="AE46" s="125">
        <v>700</v>
      </c>
      <c r="AF46" s="126">
        <v>474</v>
      </c>
      <c r="AG46" s="126">
        <f t="shared" si="230"/>
        <v>226</v>
      </c>
      <c r="AH46" s="127">
        <f t="shared" si="231"/>
        <v>67.714285714285722</v>
      </c>
      <c r="AI46" s="124">
        <v>3729</v>
      </c>
      <c r="AJ46" s="122">
        <v>3728.32</v>
      </c>
      <c r="AK46" s="126">
        <f t="shared" si="234"/>
        <v>0.67999999999983629</v>
      </c>
      <c r="AL46" s="127">
        <f t="shared" si="235"/>
        <v>99.981764548136226</v>
      </c>
      <c r="AM46" s="130">
        <v>0</v>
      </c>
      <c r="AN46" s="128">
        <v>0</v>
      </c>
      <c r="AO46" s="126">
        <f t="shared" si="237"/>
        <v>0</v>
      </c>
      <c r="AP46" s="127" t="s">
        <v>74</v>
      </c>
      <c r="AQ46" s="125">
        <v>0</v>
      </c>
      <c r="AR46" s="126">
        <v>0</v>
      </c>
      <c r="AS46" s="126">
        <f t="shared" si="240"/>
        <v>0</v>
      </c>
      <c r="AT46" s="127" t="s">
        <v>74</v>
      </c>
      <c r="AU46" s="126">
        <v>0</v>
      </c>
      <c r="AV46" s="126">
        <v>0</v>
      </c>
      <c r="AW46" s="126">
        <f t="shared" si="244"/>
        <v>0</v>
      </c>
      <c r="AX46" s="128" t="s">
        <v>74</v>
      </c>
      <c r="AY46" s="125">
        <v>0</v>
      </c>
      <c r="AZ46" s="126">
        <v>0</v>
      </c>
      <c r="BA46" s="126">
        <f t="shared" si="247"/>
        <v>0</v>
      </c>
      <c r="BB46" s="127" t="s">
        <v>74</v>
      </c>
      <c r="BC46" s="220">
        <v>0</v>
      </c>
    </row>
    <row r="47" spans="1:55">
      <c r="A47" s="118" t="s">
        <v>168</v>
      </c>
      <c r="B47" s="223" t="s">
        <v>52</v>
      </c>
      <c r="C47" s="125">
        <v>0</v>
      </c>
      <c r="D47" s="126">
        <v>0</v>
      </c>
      <c r="E47" s="126">
        <f t="shared" si="206"/>
        <v>0</v>
      </c>
      <c r="F47" s="127" t="s">
        <v>74</v>
      </c>
      <c r="G47" s="125">
        <v>0</v>
      </c>
      <c r="H47" s="126">
        <v>0</v>
      </c>
      <c r="I47" s="126">
        <f t="shared" si="209"/>
        <v>0</v>
      </c>
      <c r="J47" s="127" t="s">
        <v>74</v>
      </c>
      <c r="K47" s="125">
        <v>0</v>
      </c>
      <c r="L47" s="126">
        <v>0</v>
      </c>
      <c r="M47" s="126">
        <f t="shared" si="212"/>
        <v>0</v>
      </c>
      <c r="N47" s="127" t="s">
        <v>74</v>
      </c>
      <c r="O47" s="126">
        <v>0</v>
      </c>
      <c r="P47" s="126">
        <v>0</v>
      </c>
      <c r="Q47" s="126">
        <f t="shared" si="216"/>
        <v>0</v>
      </c>
      <c r="R47" s="128" t="s">
        <v>74</v>
      </c>
      <c r="S47" s="125">
        <v>0</v>
      </c>
      <c r="T47" s="126">
        <v>0</v>
      </c>
      <c r="U47" s="126">
        <f t="shared" si="220"/>
        <v>0</v>
      </c>
      <c r="V47" s="127" t="s">
        <v>74</v>
      </c>
      <c r="W47" s="125">
        <v>0</v>
      </c>
      <c r="X47" s="126">
        <v>0</v>
      </c>
      <c r="Y47" s="126">
        <f t="shared" si="223"/>
        <v>0</v>
      </c>
      <c r="Z47" s="127" t="s">
        <v>74</v>
      </c>
      <c r="AA47" s="125">
        <v>0</v>
      </c>
      <c r="AB47" s="126">
        <v>0</v>
      </c>
      <c r="AC47" s="126">
        <f t="shared" si="227"/>
        <v>0</v>
      </c>
      <c r="AD47" s="127" t="s">
        <v>74</v>
      </c>
      <c r="AE47" s="125">
        <v>0</v>
      </c>
      <c r="AF47" s="126">
        <v>0</v>
      </c>
      <c r="AG47" s="126">
        <f t="shared" si="230"/>
        <v>0</v>
      </c>
      <c r="AH47" s="127" t="s">
        <v>74</v>
      </c>
      <c r="AI47" s="124">
        <v>0</v>
      </c>
      <c r="AJ47" s="122">
        <v>0</v>
      </c>
      <c r="AK47" s="126">
        <f t="shared" si="234"/>
        <v>0</v>
      </c>
      <c r="AL47" s="127" t="s">
        <v>74</v>
      </c>
      <c r="AM47" s="130">
        <v>0</v>
      </c>
      <c r="AN47" s="128">
        <v>0</v>
      </c>
      <c r="AO47" s="126">
        <f t="shared" si="237"/>
        <v>0</v>
      </c>
      <c r="AP47" s="127" t="s">
        <v>74</v>
      </c>
      <c r="AQ47" s="125">
        <v>0</v>
      </c>
      <c r="AR47" s="126">
        <v>0</v>
      </c>
      <c r="AS47" s="126">
        <f t="shared" si="240"/>
        <v>0</v>
      </c>
      <c r="AT47" s="127" t="s">
        <v>74</v>
      </c>
      <c r="AU47" s="126">
        <v>0</v>
      </c>
      <c r="AV47" s="126">
        <v>0</v>
      </c>
      <c r="AW47" s="126">
        <f t="shared" si="244"/>
        <v>0</v>
      </c>
      <c r="AX47" s="128" t="s">
        <v>74</v>
      </c>
      <c r="AY47" s="125">
        <v>0</v>
      </c>
      <c r="AZ47" s="126">
        <v>0</v>
      </c>
      <c r="BA47" s="126">
        <f t="shared" si="247"/>
        <v>0</v>
      </c>
      <c r="BB47" s="127" t="s">
        <v>74</v>
      </c>
      <c r="BC47" s="220">
        <v>0</v>
      </c>
    </row>
    <row r="48" spans="1:55">
      <c r="A48" s="203"/>
      <c r="B48" s="218"/>
      <c r="C48" s="175"/>
      <c r="D48" s="176"/>
      <c r="E48" s="176"/>
      <c r="F48" s="177"/>
      <c r="G48" s="175"/>
      <c r="H48" s="176"/>
      <c r="I48" s="176"/>
      <c r="J48" s="177"/>
      <c r="K48" s="175"/>
      <c r="L48" s="176"/>
      <c r="M48" s="176"/>
      <c r="N48" s="177"/>
      <c r="O48" s="176"/>
      <c r="P48" s="176"/>
      <c r="Q48" s="176"/>
      <c r="R48" s="136"/>
      <c r="S48" s="175"/>
      <c r="T48" s="176"/>
      <c r="U48" s="176"/>
      <c r="V48" s="177"/>
      <c r="W48" s="175"/>
      <c r="X48" s="176"/>
      <c r="Y48" s="176"/>
      <c r="Z48" s="177"/>
      <c r="AA48" s="175"/>
      <c r="AB48" s="176"/>
      <c r="AC48" s="176"/>
      <c r="AD48" s="177"/>
      <c r="AE48" s="175"/>
      <c r="AF48" s="176"/>
      <c r="AG48" s="176"/>
      <c r="AH48" s="177"/>
      <c r="AI48" s="135"/>
      <c r="AJ48" s="136"/>
      <c r="AK48" s="176"/>
      <c r="AL48" s="177"/>
      <c r="AM48" s="135"/>
      <c r="AN48" s="136"/>
      <c r="AO48" s="176"/>
      <c r="AP48" s="177"/>
      <c r="AQ48" s="175"/>
      <c r="AR48" s="176"/>
      <c r="AS48" s="176"/>
      <c r="AT48" s="177"/>
      <c r="AU48" s="176"/>
      <c r="AV48" s="176"/>
      <c r="AW48" s="176"/>
      <c r="AX48" s="136"/>
      <c r="AY48" s="175"/>
      <c r="AZ48" s="176"/>
      <c r="BA48" s="176"/>
      <c r="BB48" s="177"/>
      <c r="BC48" s="179"/>
    </row>
    <row r="49" spans="1:56">
      <c r="A49" s="202">
        <v>1.02</v>
      </c>
      <c r="B49" s="180" t="s">
        <v>169</v>
      </c>
      <c r="C49" s="168">
        <f t="shared" ref="C49" si="250">SUM(C50:C54)</f>
        <v>133690</v>
      </c>
      <c r="D49" s="169">
        <f t="shared" ref="D49:L49" si="251">SUM(D50:D54)</f>
        <v>116673.33334999999</v>
      </c>
      <c r="E49" s="169">
        <f t="shared" ref="E49:E54" si="252">+C49-D49</f>
        <v>17016.666650000014</v>
      </c>
      <c r="F49" s="170">
        <f t="shared" ref="F49:F54" si="253">+(D49/C49)*100</f>
        <v>87.27154861994164</v>
      </c>
      <c r="G49" s="168">
        <f t="shared" ref="G49" si="254">SUM(G50:G54)</f>
        <v>125982.9</v>
      </c>
      <c r="H49" s="169">
        <f t="shared" si="251"/>
        <v>99792.789139999993</v>
      </c>
      <c r="I49" s="169">
        <f t="shared" ref="I49:I54" si="255">+G49-H49</f>
        <v>26190.110860000001</v>
      </c>
      <c r="J49" s="170">
        <f t="shared" ref="J49:J54" si="256">+(H49/G49)*100</f>
        <v>79.211376416958174</v>
      </c>
      <c r="K49" s="168">
        <f t="shared" ref="K49" si="257">SUM(K50:K54)</f>
        <v>133324.5</v>
      </c>
      <c r="L49" s="169">
        <f t="shared" si="251"/>
        <v>102103.43730000001</v>
      </c>
      <c r="M49" s="169">
        <f t="shared" ref="M49:M54" si="258">+K49-L49</f>
        <v>31221.062699999995</v>
      </c>
      <c r="N49" s="170">
        <f t="shared" ref="N49:N54" si="259">+(L49/K49)*100</f>
        <v>76.582651575666887</v>
      </c>
      <c r="O49" s="169">
        <f t="shared" ref="O49" si="260">SUM(O50:O54)</f>
        <v>147479.9</v>
      </c>
      <c r="P49" s="169">
        <f t="shared" ref="P49" si="261">SUM(P50:P54)</f>
        <v>115483.34122</v>
      </c>
      <c r="Q49" s="169">
        <f t="shared" ref="Q49:Q54" si="262">+O49-P49</f>
        <v>31996.558779999992</v>
      </c>
      <c r="R49" s="171">
        <f t="shared" ref="R49:R54" si="263">+(P49/O49)*100</f>
        <v>78.30446129947201</v>
      </c>
      <c r="S49" s="168">
        <f t="shared" ref="S49" si="264">SUM(S50:S54)</f>
        <v>168130.1</v>
      </c>
      <c r="T49" s="169">
        <f t="shared" ref="T49:X49" si="265">SUM(T50:T54)</f>
        <v>119843.07435000001</v>
      </c>
      <c r="U49" s="169">
        <f t="shared" ref="U49:U54" si="266">+S49-T49</f>
        <v>48287.025649999996</v>
      </c>
      <c r="V49" s="170">
        <f t="shared" ref="V49:V54" si="267">+(T49/S49)*100</f>
        <v>71.279963760207139</v>
      </c>
      <c r="W49" s="168">
        <f t="shared" ref="W49" si="268">SUM(W50:W54)</f>
        <v>177927</v>
      </c>
      <c r="X49" s="169">
        <f t="shared" si="265"/>
        <v>127555.66306999998</v>
      </c>
      <c r="Y49" s="169">
        <f t="shared" ref="Y49:Y54" si="269">+W49-X49</f>
        <v>50371.336930000019</v>
      </c>
      <c r="Z49" s="172">
        <f t="shared" ref="Z49:Z54" si="270">+(X49/W49)*100</f>
        <v>71.689885778999241</v>
      </c>
      <c r="AA49" s="168">
        <f t="shared" ref="AA49" si="271">SUM(AA50:AA54)</f>
        <v>170402.3</v>
      </c>
      <c r="AB49" s="169">
        <f t="shared" ref="AB49:AF49" si="272">SUM(AB50:AB54)</f>
        <v>116270.95449</v>
      </c>
      <c r="AC49" s="169">
        <f t="shared" ref="AC49:AC54" si="273">+AA49-AB49</f>
        <v>54131.345509999985</v>
      </c>
      <c r="AD49" s="170">
        <f t="shared" ref="AD49:AD54" si="274">+(AB49/AA49)*100</f>
        <v>68.233207233705187</v>
      </c>
      <c r="AE49" s="168">
        <f t="shared" ref="AE49" si="275">SUM(AE50:AE54)</f>
        <v>331268.2</v>
      </c>
      <c r="AF49" s="169">
        <f t="shared" si="272"/>
        <v>116339.29210000002</v>
      </c>
      <c r="AG49" s="169">
        <f t="shared" ref="AG49:AG54" si="276">+AE49-AF49</f>
        <v>214928.90789999999</v>
      </c>
      <c r="AH49" s="170">
        <f t="shared" ref="AH49:AH54" si="277">+(AF49/AE49)*100</f>
        <v>35.119366151052233</v>
      </c>
      <c r="AI49" s="173">
        <f t="shared" ref="AI49" si="278">SUM(AI50:AI54)</f>
        <v>341396.4</v>
      </c>
      <c r="AJ49" s="171">
        <f t="shared" ref="AJ49:AN49" si="279">SUM(AJ50:AJ54)</f>
        <v>108184.20188000001</v>
      </c>
      <c r="AK49" s="169">
        <f t="shared" ref="AK49:AK54" si="280">+AI49-AJ49</f>
        <v>233212.19812000002</v>
      </c>
      <c r="AL49" s="170">
        <f t="shared" ref="AL49:AL54" si="281">+(AJ49/AI49)*100</f>
        <v>31.68873540552859</v>
      </c>
      <c r="AM49" s="173">
        <f t="shared" ref="AM49" si="282">SUM(AM50:AM54)</f>
        <v>136672.5</v>
      </c>
      <c r="AN49" s="171">
        <f t="shared" si="279"/>
        <v>86277.97864999999</v>
      </c>
      <c r="AO49" s="169">
        <f t="shared" ref="AO49:AO54" si="283">+AM49-AN49</f>
        <v>50394.52135000001</v>
      </c>
      <c r="AP49" s="170">
        <f t="shared" ref="AP49:AP54" si="284">+(AN49/AM49)*100</f>
        <v>63.127533812581163</v>
      </c>
      <c r="AQ49" s="168">
        <f>SUM(AQ50:AQ54)</f>
        <v>357568.69999999995</v>
      </c>
      <c r="AR49" s="169">
        <f>SUM(AR50:AR54)</f>
        <v>127260.33354000001</v>
      </c>
      <c r="AS49" s="169">
        <f t="shared" ref="AS49:AS54" si="285">+AQ49-AR49</f>
        <v>230308.36645999993</v>
      </c>
      <c r="AT49" s="170">
        <f t="shared" ref="AT49:AT54" si="286">+(AR49/AQ49)*100</f>
        <v>35.590456754184586</v>
      </c>
      <c r="AU49" s="169">
        <f t="shared" ref="AU49" si="287">SUM(AU50:AU54)</f>
        <v>247806.4</v>
      </c>
      <c r="AV49" s="169">
        <f t="shared" ref="AV49:AZ49" si="288">SUM(AV50:AV54)</f>
        <v>193515.30855999998</v>
      </c>
      <c r="AW49" s="169">
        <f t="shared" ref="AW49:AW54" si="289">+AU49-AV49</f>
        <v>54291.091440000018</v>
      </c>
      <c r="AX49" s="171">
        <f t="shared" ref="AX49:AX54" si="290">+(AV49/AU49)*100</f>
        <v>78.091327972158908</v>
      </c>
      <c r="AY49" s="168">
        <f t="shared" ref="AY49" si="291">SUM(AY50:AY54)</f>
        <v>280607.09999999998</v>
      </c>
      <c r="AZ49" s="169">
        <f t="shared" si="288"/>
        <v>183649.29560999997</v>
      </c>
      <c r="BA49" s="169">
        <f t="shared" ref="BA49:BA54" si="292">+AY49-AZ49</f>
        <v>96957.804390000005</v>
      </c>
      <c r="BB49" s="170">
        <f t="shared" ref="BB49:BB54" si="293">+(AZ49/AY49)*100</f>
        <v>65.447130742593458</v>
      </c>
      <c r="BC49" s="174">
        <f t="shared" ref="BC49" si="294">SUM(BC50:BC54)</f>
        <v>299542</v>
      </c>
    </row>
    <row r="50" spans="1:56">
      <c r="A50" s="204" t="s">
        <v>170</v>
      </c>
      <c r="B50" s="218" t="s">
        <v>171</v>
      </c>
      <c r="C50" s="175">
        <v>8300</v>
      </c>
      <c r="D50" s="176">
        <v>5583.5913099999998</v>
      </c>
      <c r="E50" s="176">
        <f t="shared" si="252"/>
        <v>2716.4086900000002</v>
      </c>
      <c r="F50" s="177">
        <f t="shared" si="253"/>
        <v>67.272184457831315</v>
      </c>
      <c r="G50" s="175">
        <v>11500</v>
      </c>
      <c r="H50" s="176">
        <v>7743.1556900000005</v>
      </c>
      <c r="I50" s="176">
        <f t="shared" si="255"/>
        <v>3756.8443099999995</v>
      </c>
      <c r="J50" s="177">
        <f t="shared" si="256"/>
        <v>67.331788608695646</v>
      </c>
      <c r="K50" s="175">
        <v>13991</v>
      </c>
      <c r="L50" s="176">
        <v>7277.1729999999998</v>
      </c>
      <c r="M50" s="176">
        <f t="shared" si="258"/>
        <v>6713.8270000000002</v>
      </c>
      <c r="N50" s="177">
        <f t="shared" si="259"/>
        <v>52.013244228432562</v>
      </c>
      <c r="O50" s="176">
        <v>17612</v>
      </c>
      <c r="P50" s="176">
        <v>9425.4377400000012</v>
      </c>
      <c r="Q50" s="176">
        <f t="shared" si="262"/>
        <v>8186.5622599999988</v>
      </c>
      <c r="R50" s="136">
        <f t="shared" si="263"/>
        <v>53.517134567340449</v>
      </c>
      <c r="S50" s="175">
        <v>18900</v>
      </c>
      <c r="T50" s="176">
        <v>10923.198</v>
      </c>
      <c r="U50" s="176">
        <f t="shared" si="266"/>
        <v>7976.8019999999997</v>
      </c>
      <c r="V50" s="177">
        <f t="shared" si="267"/>
        <v>57.794698412698423</v>
      </c>
      <c r="W50" s="175">
        <v>21142</v>
      </c>
      <c r="X50" s="176">
        <v>19102.072</v>
      </c>
      <c r="Y50" s="176">
        <f t="shared" si="269"/>
        <v>2039.9279999999999</v>
      </c>
      <c r="Z50" s="178">
        <f t="shared" si="270"/>
        <v>90.351300728407907</v>
      </c>
      <c r="AA50" s="175">
        <v>15834</v>
      </c>
      <c r="AB50" s="176">
        <v>9205.9524500000007</v>
      </c>
      <c r="AC50" s="176">
        <f t="shared" si="273"/>
        <v>6628.0475499999993</v>
      </c>
      <c r="AD50" s="177">
        <f t="shared" si="274"/>
        <v>58.140409561702668</v>
      </c>
      <c r="AE50" s="175">
        <v>16912.099999999999</v>
      </c>
      <c r="AF50" s="176">
        <v>9809.4670000000006</v>
      </c>
      <c r="AG50" s="176">
        <f t="shared" si="276"/>
        <v>7102.632999999998</v>
      </c>
      <c r="AH50" s="177">
        <f t="shared" si="277"/>
        <v>58.002654903885386</v>
      </c>
      <c r="AI50" s="135">
        <v>24588.400000000001</v>
      </c>
      <c r="AJ50" s="136">
        <v>9242.3730000000014</v>
      </c>
      <c r="AK50" s="176">
        <f t="shared" si="280"/>
        <v>15346.027</v>
      </c>
      <c r="AL50" s="177">
        <f t="shared" si="281"/>
        <v>37.588346537391622</v>
      </c>
      <c r="AM50" s="135">
        <v>17639.7</v>
      </c>
      <c r="AN50" s="136">
        <v>12530.010979999999</v>
      </c>
      <c r="AO50" s="176">
        <f t="shared" si="283"/>
        <v>5109.6890200000016</v>
      </c>
      <c r="AP50" s="177">
        <f t="shared" si="284"/>
        <v>71.033016321139243</v>
      </c>
      <c r="AQ50" s="175">
        <v>65936.3</v>
      </c>
      <c r="AR50" s="176">
        <v>10136.739</v>
      </c>
      <c r="AS50" s="176">
        <f t="shared" si="285"/>
        <v>55799.561000000002</v>
      </c>
      <c r="AT50" s="177">
        <f t="shared" si="286"/>
        <v>15.3735332434486</v>
      </c>
      <c r="AU50" s="176">
        <v>13989.1</v>
      </c>
      <c r="AV50" s="176">
        <v>11348.162609999999</v>
      </c>
      <c r="AW50" s="176">
        <f t="shared" si="289"/>
        <v>2640.937390000001</v>
      </c>
      <c r="AX50" s="136">
        <f t="shared" si="290"/>
        <v>81.12146321064256</v>
      </c>
      <c r="AY50" s="175">
        <v>14422</v>
      </c>
      <c r="AZ50" s="176">
        <v>8753.3460000000014</v>
      </c>
      <c r="BA50" s="176">
        <f t="shared" si="292"/>
        <v>5668.6539999999986</v>
      </c>
      <c r="BB50" s="177">
        <f t="shared" si="293"/>
        <v>60.694397448342819</v>
      </c>
      <c r="BC50" s="179">
        <v>14272</v>
      </c>
    </row>
    <row r="51" spans="1:56">
      <c r="A51" s="204" t="s">
        <v>172</v>
      </c>
      <c r="B51" s="218" t="s">
        <v>173</v>
      </c>
      <c r="C51" s="175">
        <v>71640</v>
      </c>
      <c r="D51" s="176">
        <v>63037.716999999997</v>
      </c>
      <c r="E51" s="176">
        <f t="shared" si="252"/>
        <v>8602.2830000000031</v>
      </c>
      <c r="F51" s="177">
        <f t="shared" si="253"/>
        <v>87.992346454494694</v>
      </c>
      <c r="G51" s="175">
        <v>66640</v>
      </c>
      <c r="H51" s="176">
        <v>56578.89</v>
      </c>
      <c r="I51" s="176">
        <f t="shared" si="255"/>
        <v>10061.11</v>
      </c>
      <c r="J51" s="177">
        <f t="shared" si="256"/>
        <v>84.902295918367344</v>
      </c>
      <c r="K51" s="175">
        <v>69473</v>
      </c>
      <c r="L51" s="176">
        <v>58007.093000000001</v>
      </c>
      <c r="M51" s="176">
        <f t="shared" si="258"/>
        <v>11465.906999999999</v>
      </c>
      <c r="N51" s="177">
        <f t="shared" si="259"/>
        <v>83.495880413973779</v>
      </c>
      <c r="O51" s="176">
        <v>77152.899999999994</v>
      </c>
      <c r="P51" s="176">
        <v>66523.39662</v>
      </c>
      <c r="Q51" s="176">
        <f t="shared" si="262"/>
        <v>10629.503379999995</v>
      </c>
      <c r="R51" s="136">
        <f t="shared" si="263"/>
        <v>86.222807723364909</v>
      </c>
      <c r="S51" s="175">
        <v>77800</v>
      </c>
      <c r="T51" s="176">
        <v>63627.952369999999</v>
      </c>
      <c r="U51" s="176">
        <f t="shared" si="266"/>
        <v>14172.047630000001</v>
      </c>
      <c r="V51" s="177">
        <f t="shared" si="267"/>
        <v>81.784000475578395</v>
      </c>
      <c r="W51" s="175">
        <v>80912</v>
      </c>
      <c r="X51" s="176">
        <v>55697.960619999998</v>
      </c>
      <c r="Y51" s="176">
        <f t="shared" si="269"/>
        <v>25214.039380000002</v>
      </c>
      <c r="Z51" s="178">
        <f t="shared" si="270"/>
        <v>68.837700983784856</v>
      </c>
      <c r="AA51" s="175">
        <v>83219.3</v>
      </c>
      <c r="AB51" s="176">
        <v>63466.135000000002</v>
      </c>
      <c r="AC51" s="176">
        <f t="shared" si="273"/>
        <v>19753.165000000001</v>
      </c>
      <c r="AD51" s="177">
        <f t="shared" si="274"/>
        <v>76.263721276194346</v>
      </c>
      <c r="AE51" s="175">
        <v>88423.6</v>
      </c>
      <c r="AF51" s="176">
        <v>59379.5</v>
      </c>
      <c r="AG51" s="176">
        <f t="shared" si="276"/>
        <v>29044.100000000006</v>
      </c>
      <c r="AH51" s="177">
        <f t="shared" si="277"/>
        <v>67.153452245780528</v>
      </c>
      <c r="AI51" s="135">
        <v>97731.5</v>
      </c>
      <c r="AJ51" s="136">
        <v>61147.824999999997</v>
      </c>
      <c r="AK51" s="176">
        <f t="shared" si="280"/>
        <v>36583.675000000003</v>
      </c>
      <c r="AL51" s="177">
        <f t="shared" si="281"/>
        <v>62.567161048382559</v>
      </c>
      <c r="AM51" s="135">
        <v>89937.9</v>
      </c>
      <c r="AN51" s="136">
        <v>59380.329999999994</v>
      </c>
      <c r="AO51" s="176">
        <f t="shared" si="283"/>
        <v>30557.57</v>
      </c>
      <c r="AP51" s="177">
        <f t="shared" si="284"/>
        <v>66.023700797995062</v>
      </c>
      <c r="AQ51" s="175">
        <v>139282</v>
      </c>
      <c r="AR51" s="176">
        <v>57263.014999999999</v>
      </c>
      <c r="AS51" s="176">
        <f t="shared" si="285"/>
        <v>82018.985000000001</v>
      </c>
      <c r="AT51" s="177">
        <f t="shared" si="286"/>
        <v>41.113004551916255</v>
      </c>
      <c r="AU51" s="176">
        <v>61786.9</v>
      </c>
      <c r="AV51" s="176">
        <v>44058.75</v>
      </c>
      <c r="AW51" s="176">
        <f t="shared" si="289"/>
        <v>17728.150000000001</v>
      </c>
      <c r="AX51" s="136">
        <f t="shared" si="290"/>
        <v>71.307591091315473</v>
      </c>
      <c r="AY51" s="175">
        <v>61418.7</v>
      </c>
      <c r="AZ51" s="176">
        <v>42422.135000000002</v>
      </c>
      <c r="BA51" s="176">
        <f t="shared" si="292"/>
        <v>18996.564999999995</v>
      </c>
      <c r="BB51" s="177">
        <f t="shared" si="293"/>
        <v>69.070388985764936</v>
      </c>
      <c r="BC51" s="179">
        <v>65500</v>
      </c>
    </row>
    <row r="52" spans="1:56">
      <c r="A52" s="118" t="s">
        <v>174</v>
      </c>
      <c r="B52" s="223" t="s">
        <v>175</v>
      </c>
      <c r="C52" s="119">
        <v>0</v>
      </c>
      <c r="D52" s="120">
        <v>0</v>
      </c>
      <c r="E52" s="120">
        <f t="shared" si="252"/>
        <v>0</v>
      </c>
      <c r="F52" s="121" t="s">
        <v>74</v>
      </c>
      <c r="G52" s="119">
        <v>0</v>
      </c>
      <c r="H52" s="120">
        <v>0</v>
      </c>
      <c r="I52" s="120">
        <f t="shared" si="255"/>
        <v>0</v>
      </c>
      <c r="J52" s="121" t="s">
        <v>74</v>
      </c>
      <c r="K52" s="119">
        <v>10</v>
      </c>
      <c r="L52" s="120">
        <v>9.1999999999999993</v>
      </c>
      <c r="M52" s="120">
        <f t="shared" si="258"/>
        <v>0.80000000000000071</v>
      </c>
      <c r="N52" s="121">
        <f t="shared" si="259"/>
        <v>92</v>
      </c>
      <c r="O52" s="120">
        <v>0</v>
      </c>
      <c r="P52" s="120">
        <v>0</v>
      </c>
      <c r="Q52" s="120">
        <f t="shared" si="262"/>
        <v>0</v>
      </c>
      <c r="R52" s="122" t="s">
        <v>74</v>
      </c>
      <c r="S52" s="119">
        <v>0</v>
      </c>
      <c r="T52" s="120">
        <v>0</v>
      </c>
      <c r="U52" s="120">
        <f t="shared" si="266"/>
        <v>0</v>
      </c>
      <c r="V52" s="121" t="s">
        <v>74</v>
      </c>
      <c r="W52" s="119">
        <v>0</v>
      </c>
      <c r="X52" s="120">
        <v>0</v>
      </c>
      <c r="Y52" s="120">
        <f t="shared" si="269"/>
        <v>0</v>
      </c>
      <c r="Z52" s="121" t="s">
        <v>74</v>
      </c>
      <c r="AA52" s="119">
        <v>0</v>
      </c>
      <c r="AB52" s="120">
        <v>0</v>
      </c>
      <c r="AC52" s="120">
        <f t="shared" si="273"/>
        <v>0</v>
      </c>
      <c r="AD52" s="121" t="s">
        <v>74</v>
      </c>
      <c r="AE52" s="119">
        <v>550</v>
      </c>
      <c r="AF52" s="120">
        <v>0</v>
      </c>
      <c r="AG52" s="120">
        <f t="shared" si="276"/>
        <v>550</v>
      </c>
      <c r="AH52" s="121">
        <f t="shared" si="277"/>
        <v>0</v>
      </c>
      <c r="AI52" s="124">
        <v>0</v>
      </c>
      <c r="AJ52" s="122">
        <v>0</v>
      </c>
      <c r="AK52" s="120">
        <f t="shared" si="280"/>
        <v>0</v>
      </c>
      <c r="AL52" s="121" t="s">
        <v>74</v>
      </c>
      <c r="AM52" s="124">
        <v>0</v>
      </c>
      <c r="AN52" s="122">
        <v>0</v>
      </c>
      <c r="AO52" s="120">
        <f t="shared" si="283"/>
        <v>0</v>
      </c>
      <c r="AP52" s="121" t="s">
        <v>74</v>
      </c>
      <c r="AQ52" s="119">
        <v>10000</v>
      </c>
      <c r="AR52" s="120">
        <v>0</v>
      </c>
      <c r="AS52" s="120">
        <f t="shared" si="285"/>
        <v>10000</v>
      </c>
      <c r="AT52" s="121">
        <f t="shared" si="286"/>
        <v>0</v>
      </c>
      <c r="AU52" s="120">
        <v>0</v>
      </c>
      <c r="AV52" s="120">
        <v>0</v>
      </c>
      <c r="AW52" s="120">
        <f t="shared" si="289"/>
        <v>0</v>
      </c>
      <c r="AX52" s="122" t="s">
        <v>74</v>
      </c>
      <c r="AY52" s="119">
        <v>0</v>
      </c>
      <c r="AZ52" s="120">
        <v>0</v>
      </c>
      <c r="BA52" s="120">
        <f t="shared" si="292"/>
        <v>0</v>
      </c>
      <c r="BB52" s="121" t="s">
        <v>74</v>
      </c>
      <c r="BC52" s="120">
        <v>0</v>
      </c>
      <c r="BD52" s="225"/>
    </row>
    <row r="53" spans="1:56">
      <c r="A53" s="204" t="s">
        <v>176</v>
      </c>
      <c r="B53" s="218" t="s">
        <v>177</v>
      </c>
      <c r="C53" s="175">
        <v>27292.199999999997</v>
      </c>
      <c r="D53" s="176">
        <v>21676.199270000001</v>
      </c>
      <c r="E53" s="176">
        <f t="shared" si="252"/>
        <v>5616.0007299999961</v>
      </c>
      <c r="F53" s="177">
        <f t="shared" si="253"/>
        <v>79.422689523013915</v>
      </c>
      <c r="G53" s="175">
        <v>25370.199999999997</v>
      </c>
      <c r="H53" s="176">
        <v>16728.513429999999</v>
      </c>
      <c r="I53" s="176">
        <f t="shared" si="255"/>
        <v>8641.686569999998</v>
      </c>
      <c r="J53" s="177">
        <f t="shared" si="256"/>
        <v>65.937649013409441</v>
      </c>
      <c r="K53" s="175">
        <v>18650.5</v>
      </c>
      <c r="L53" s="176">
        <v>15269.648999999999</v>
      </c>
      <c r="M53" s="176">
        <f t="shared" si="258"/>
        <v>3380.8510000000006</v>
      </c>
      <c r="N53" s="177">
        <f t="shared" si="259"/>
        <v>81.872598589850128</v>
      </c>
      <c r="O53" s="176">
        <v>24310</v>
      </c>
      <c r="P53" s="176">
        <v>16636.489999999998</v>
      </c>
      <c r="Q53" s="176">
        <f t="shared" si="262"/>
        <v>7673.510000000002</v>
      </c>
      <c r="R53" s="136">
        <f t="shared" si="263"/>
        <v>68.434759358288773</v>
      </c>
      <c r="S53" s="175">
        <v>25348.5</v>
      </c>
      <c r="T53" s="176">
        <v>15506.966</v>
      </c>
      <c r="U53" s="176">
        <f t="shared" si="266"/>
        <v>9841.5339999999997</v>
      </c>
      <c r="V53" s="177">
        <f t="shared" si="267"/>
        <v>61.175083338264592</v>
      </c>
      <c r="W53" s="175">
        <v>27077</v>
      </c>
      <c r="X53" s="176">
        <v>15307.380999999999</v>
      </c>
      <c r="Y53" s="176">
        <f t="shared" si="269"/>
        <v>11769.619000000001</v>
      </c>
      <c r="Z53" s="178">
        <f t="shared" si="270"/>
        <v>56.532780588691509</v>
      </c>
      <c r="AA53" s="175">
        <v>27552</v>
      </c>
      <c r="AB53" s="176">
        <v>15045.768</v>
      </c>
      <c r="AC53" s="176">
        <f t="shared" si="273"/>
        <v>12506.232</v>
      </c>
      <c r="AD53" s="177">
        <f t="shared" si="274"/>
        <v>54.608623693379791</v>
      </c>
      <c r="AE53" s="175">
        <v>175382.5</v>
      </c>
      <c r="AF53" s="176">
        <v>14893.468719999999</v>
      </c>
      <c r="AG53" s="176">
        <f t="shared" si="276"/>
        <v>160489.03128</v>
      </c>
      <c r="AH53" s="177">
        <f t="shared" si="277"/>
        <v>8.4919924849970769</v>
      </c>
      <c r="AI53" s="135">
        <v>183371.5</v>
      </c>
      <c r="AJ53" s="136">
        <v>13746.03772</v>
      </c>
      <c r="AK53" s="176">
        <f t="shared" si="280"/>
        <v>169625.46228000001</v>
      </c>
      <c r="AL53" s="177">
        <f t="shared" si="281"/>
        <v>7.4962781675451202</v>
      </c>
      <c r="AM53" s="135">
        <v>19094.900000000001</v>
      </c>
      <c r="AN53" s="136">
        <v>9180.5460899999998</v>
      </c>
      <c r="AO53" s="176">
        <f t="shared" si="283"/>
        <v>9914.3539100000016</v>
      </c>
      <c r="AP53" s="177">
        <f t="shared" si="284"/>
        <v>48.078524056161584</v>
      </c>
      <c r="AQ53" s="175">
        <v>102350.39999999999</v>
      </c>
      <c r="AR53" s="176">
        <v>35928.791140000001</v>
      </c>
      <c r="AS53" s="176">
        <f t="shared" si="285"/>
        <v>66421.608859999993</v>
      </c>
      <c r="AT53" s="177">
        <f t="shared" si="286"/>
        <v>35.103713458862892</v>
      </c>
      <c r="AU53" s="176">
        <v>137030.39999999999</v>
      </c>
      <c r="AV53" s="176">
        <v>123703.26463000001</v>
      </c>
      <c r="AW53" s="176">
        <f t="shared" si="289"/>
        <v>13327.135369999989</v>
      </c>
      <c r="AX53" s="136">
        <f t="shared" si="290"/>
        <v>90.274322070139192</v>
      </c>
      <c r="AY53" s="175">
        <v>165766.39999999999</v>
      </c>
      <c r="AZ53" s="176">
        <v>125671.58287999999</v>
      </c>
      <c r="BA53" s="176">
        <f t="shared" si="292"/>
        <v>40094.817120000007</v>
      </c>
      <c r="BB53" s="177">
        <f t="shared" si="293"/>
        <v>75.812458302768221</v>
      </c>
      <c r="BC53" s="179">
        <v>169770</v>
      </c>
    </row>
    <row r="54" spans="1:56">
      <c r="A54" s="204" t="s">
        <v>178</v>
      </c>
      <c r="B54" s="218" t="s">
        <v>179</v>
      </c>
      <c r="C54" s="175">
        <v>26457.8</v>
      </c>
      <c r="D54" s="176">
        <v>26375.825769999999</v>
      </c>
      <c r="E54" s="176">
        <f t="shared" si="252"/>
        <v>81.974229999999807</v>
      </c>
      <c r="F54" s="177">
        <f t="shared" si="253"/>
        <v>99.690169893188397</v>
      </c>
      <c r="G54" s="175">
        <v>22472.7</v>
      </c>
      <c r="H54" s="176">
        <v>18742.230019999999</v>
      </c>
      <c r="I54" s="176">
        <f t="shared" si="255"/>
        <v>3730.4699800000017</v>
      </c>
      <c r="J54" s="177">
        <f t="shared" si="256"/>
        <v>83.399992079278405</v>
      </c>
      <c r="K54" s="175">
        <v>31200</v>
      </c>
      <c r="L54" s="176">
        <v>21540.322299999996</v>
      </c>
      <c r="M54" s="176">
        <f t="shared" si="258"/>
        <v>9659.6777000000038</v>
      </c>
      <c r="N54" s="177">
        <f t="shared" si="259"/>
        <v>69.039494551282047</v>
      </c>
      <c r="O54" s="176">
        <v>28405</v>
      </c>
      <c r="P54" s="176">
        <v>22898.016859999996</v>
      </c>
      <c r="Q54" s="176">
        <f t="shared" si="262"/>
        <v>5506.9831400000039</v>
      </c>
      <c r="R54" s="136">
        <f t="shared" si="263"/>
        <v>80.612627565569426</v>
      </c>
      <c r="S54" s="175">
        <v>46081.599999999999</v>
      </c>
      <c r="T54" s="176">
        <v>29784.957979999999</v>
      </c>
      <c r="U54" s="176">
        <f t="shared" si="266"/>
        <v>16296.642019999999</v>
      </c>
      <c r="V54" s="177">
        <f t="shared" si="267"/>
        <v>64.63525133675914</v>
      </c>
      <c r="W54" s="175">
        <v>48796</v>
      </c>
      <c r="X54" s="176">
        <v>37448.249449999996</v>
      </c>
      <c r="Y54" s="176">
        <f t="shared" si="269"/>
        <v>11347.750550000004</v>
      </c>
      <c r="Z54" s="178">
        <f t="shared" si="270"/>
        <v>76.744506619395025</v>
      </c>
      <c r="AA54" s="175">
        <v>43797</v>
      </c>
      <c r="AB54" s="176">
        <v>28553.099040000001</v>
      </c>
      <c r="AC54" s="176">
        <f t="shared" si="273"/>
        <v>15243.900959999999</v>
      </c>
      <c r="AD54" s="177">
        <f t="shared" si="274"/>
        <v>65.194189191040479</v>
      </c>
      <c r="AE54" s="175">
        <v>50000</v>
      </c>
      <c r="AF54" s="176">
        <v>32256.856380000005</v>
      </c>
      <c r="AG54" s="176">
        <f t="shared" si="276"/>
        <v>17743.143619999995</v>
      </c>
      <c r="AH54" s="177">
        <f t="shared" si="277"/>
        <v>64.513712760000004</v>
      </c>
      <c r="AI54" s="135">
        <v>35705</v>
      </c>
      <c r="AJ54" s="136">
        <v>24047.966160000004</v>
      </c>
      <c r="AK54" s="176">
        <f t="shared" si="280"/>
        <v>11657.033839999996</v>
      </c>
      <c r="AL54" s="177">
        <f t="shared" si="281"/>
        <v>67.351816720347301</v>
      </c>
      <c r="AM54" s="135">
        <v>10000</v>
      </c>
      <c r="AN54" s="136">
        <v>5187.0915799999993</v>
      </c>
      <c r="AO54" s="176">
        <f t="shared" si="283"/>
        <v>4812.9084200000007</v>
      </c>
      <c r="AP54" s="177">
        <f t="shared" si="284"/>
        <v>51.870915799999992</v>
      </c>
      <c r="AQ54" s="175">
        <v>40000</v>
      </c>
      <c r="AR54" s="176">
        <v>23931.788400000001</v>
      </c>
      <c r="AS54" s="176">
        <f t="shared" si="285"/>
        <v>16068.211599999999</v>
      </c>
      <c r="AT54" s="177">
        <f t="shared" si="286"/>
        <v>59.829470999999998</v>
      </c>
      <c r="AU54" s="176">
        <v>35000</v>
      </c>
      <c r="AV54" s="176">
        <v>14405.131319999999</v>
      </c>
      <c r="AW54" s="176">
        <f t="shared" si="289"/>
        <v>20594.86868</v>
      </c>
      <c r="AX54" s="136">
        <f t="shared" si="290"/>
        <v>41.157518057142859</v>
      </c>
      <c r="AY54" s="175">
        <v>39000</v>
      </c>
      <c r="AZ54" s="176">
        <v>6802.2317300000004</v>
      </c>
      <c r="BA54" s="176">
        <f t="shared" si="292"/>
        <v>32197.76827</v>
      </c>
      <c r="BB54" s="177">
        <f t="shared" si="293"/>
        <v>17.44161982051282</v>
      </c>
      <c r="BC54" s="179">
        <v>50000</v>
      </c>
    </row>
    <row r="55" spans="1:56">
      <c r="A55" s="203"/>
      <c r="B55" s="218"/>
      <c r="C55" s="168"/>
      <c r="D55" s="169"/>
      <c r="E55" s="169"/>
      <c r="F55" s="170"/>
      <c r="G55" s="168"/>
      <c r="H55" s="169"/>
      <c r="I55" s="169"/>
      <c r="J55" s="170"/>
      <c r="K55" s="168"/>
      <c r="L55" s="169"/>
      <c r="M55" s="169"/>
      <c r="N55" s="170"/>
      <c r="O55" s="169"/>
      <c r="P55" s="169"/>
      <c r="Q55" s="169"/>
      <c r="R55" s="171"/>
      <c r="S55" s="168"/>
      <c r="T55" s="169"/>
      <c r="U55" s="169"/>
      <c r="V55" s="170"/>
      <c r="W55" s="168"/>
      <c r="X55" s="169"/>
      <c r="Y55" s="169"/>
      <c r="Z55" s="172"/>
      <c r="AA55" s="168"/>
      <c r="AB55" s="169"/>
      <c r="AC55" s="169"/>
      <c r="AD55" s="170"/>
      <c r="AE55" s="168"/>
      <c r="AF55" s="169"/>
      <c r="AG55" s="169"/>
      <c r="AH55" s="170"/>
      <c r="AI55" s="173"/>
      <c r="AJ55" s="171"/>
      <c r="AK55" s="169"/>
      <c r="AL55" s="170"/>
      <c r="AM55" s="173"/>
      <c r="AN55" s="171"/>
      <c r="AO55" s="169"/>
      <c r="AP55" s="170"/>
      <c r="AQ55" s="168"/>
      <c r="AR55" s="169"/>
      <c r="AS55" s="169"/>
      <c r="AT55" s="170"/>
      <c r="AU55" s="169"/>
      <c r="AV55" s="169"/>
      <c r="AW55" s="169"/>
      <c r="AX55" s="171"/>
      <c r="AY55" s="168"/>
      <c r="AZ55" s="169"/>
      <c r="BA55" s="169"/>
      <c r="BB55" s="170"/>
      <c r="BC55" s="174"/>
    </row>
    <row r="56" spans="1:56">
      <c r="A56" s="202">
        <v>1.03</v>
      </c>
      <c r="B56" s="180" t="s">
        <v>180</v>
      </c>
      <c r="C56" s="168">
        <f>SUM(C57:C62)</f>
        <v>2395874.0774900001</v>
      </c>
      <c r="D56" s="169">
        <f>SUM(D57:D62)</f>
        <v>2090628.9952699998</v>
      </c>
      <c r="E56" s="169">
        <f t="shared" ref="E56:E117" si="295">+C56-D56</f>
        <v>305245.08222000021</v>
      </c>
      <c r="F56" s="170">
        <f t="shared" ref="F56:F62" si="296">+(D56/C56)*100</f>
        <v>87.259552365966357</v>
      </c>
      <c r="G56" s="168">
        <f>SUM(G57:G62)</f>
        <v>3096970.7</v>
      </c>
      <c r="H56" s="169">
        <f>SUM(H57:H62)</f>
        <v>2404818.05883</v>
      </c>
      <c r="I56" s="169">
        <f t="shared" ref="I56:I115" si="297">+G56-H56</f>
        <v>692152.64117000019</v>
      </c>
      <c r="J56" s="170">
        <f t="shared" ref="J56:J62" si="298">+(H56/G56)*100</f>
        <v>77.650655811177032</v>
      </c>
      <c r="K56" s="168">
        <f>SUM(K57:K62)</f>
        <v>2812085.4</v>
      </c>
      <c r="L56" s="169">
        <f>SUM(L57:L62)</f>
        <v>2390148.2598400004</v>
      </c>
      <c r="M56" s="169">
        <f t="shared" ref="M56:M115" si="299">+K56-L56</f>
        <v>421937.14015999949</v>
      </c>
      <c r="N56" s="170">
        <f t="shared" ref="N56:N62" si="300">+(L56/K56)*100</f>
        <v>84.995578720333327</v>
      </c>
      <c r="O56" s="169">
        <f>SUM(O57:O62)</f>
        <v>1832074</v>
      </c>
      <c r="P56" s="169">
        <f>SUM(P57:P62)</f>
        <v>1535578.7104199999</v>
      </c>
      <c r="Q56" s="169">
        <f t="shared" ref="Q56:Q115" si="301">+O56-P56</f>
        <v>296495.2895800001</v>
      </c>
      <c r="R56" s="171">
        <f t="shared" ref="R56:R62" si="302">+(P56/O56)*100</f>
        <v>83.816413006243195</v>
      </c>
      <c r="S56" s="168">
        <f>SUM(S57:S62)</f>
        <v>1738460.0999999999</v>
      </c>
      <c r="T56" s="169">
        <f>SUM(T57:T62)</f>
        <v>1047619.4940699999</v>
      </c>
      <c r="U56" s="169">
        <f t="shared" ref="U56:U115" si="303">+S56-T56</f>
        <v>690840.60592999996</v>
      </c>
      <c r="V56" s="170">
        <f t="shared" ref="V56:V62" si="304">+(T56/S56)*100</f>
        <v>60.261348193726164</v>
      </c>
      <c r="W56" s="168">
        <f>SUM(W57:W62)</f>
        <v>1818609.1</v>
      </c>
      <c r="X56" s="169">
        <f>SUM(X57:X62)</f>
        <v>1279426.6190800001</v>
      </c>
      <c r="Y56" s="169">
        <f t="shared" ref="Y56:Y115" si="305">+W56-X56</f>
        <v>539182.48092</v>
      </c>
      <c r="Z56" s="172">
        <f t="shared" ref="Z56:Z62" si="306">+(X56/W56)*100</f>
        <v>70.351930993856797</v>
      </c>
      <c r="AA56" s="168">
        <f>SUM(AA57:AA62)</f>
        <v>1324069.2</v>
      </c>
      <c r="AB56" s="169">
        <f>SUM(AB57:AB62)</f>
        <v>1141290.9420699999</v>
      </c>
      <c r="AC56" s="169">
        <f t="shared" ref="AC56:AC115" si="307">+AA56-AB56</f>
        <v>182778.25793000008</v>
      </c>
      <c r="AD56" s="170">
        <f t="shared" ref="AD56:AD62" si="308">+(AB56/AA56)*100</f>
        <v>86.19571711735307</v>
      </c>
      <c r="AE56" s="168">
        <f>SUM(AE57:AE62)</f>
        <v>1429727.1</v>
      </c>
      <c r="AF56" s="169">
        <f>SUM(AF57:AF62)</f>
        <v>1094382.9987999999</v>
      </c>
      <c r="AG56" s="169">
        <f t="shared" ref="AG56:AG115" si="309">+AE56-AF56</f>
        <v>335344.10120000015</v>
      </c>
      <c r="AH56" s="170">
        <f t="shared" ref="AH56:AH62" si="310">+(AF56/AE56)*100</f>
        <v>76.544887398441276</v>
      </c>
      <c r="AI56" s="173">
        <f>SUM(AI57:AI62)</f>
        <v>1282782.8999999999</v>
      </c>
      <c r="AJ56" s="171">
        <f>SUM(AJ57:AJ62)</f>
        <v>1079095.4339599998</v>
      </c>
      <c r="AK56" s="169">
        <f t="shared" ref="AK56:AK115" si="311">+AI56-AJ56</f>
        <v>203687.46604000009</v>
      </c>
      <c r="AL56" s="170">
        <f t="shared" ref="AL56:AL62" si="312">+(AJ56/AI56)*100</f>
        <v>84.121438940291455</v>
      </c>
      <c r="AM56" s="173">
        <f>SUM(AM57:AM62)</f>
        <v>1126782.7</v>
      </c>
      <c r="AN56" s="171">
        <f>SUM(AN57:AN62)</f>
        <v>938493.29162999999</v>
      </c>
      <c r="AO56" s="169">
        <f t="shared" ref="AO56:AO115" si="313">+AM56-AN56</f>
        <v>188289.40836999996</v>
      </c>
      <c r="AP56" s="170">
        <f t="shared" ref="AP56:AP62" si="314">+(AN56/AM56)*100</f>
        <v>83.289643303007765</v>
      </c>
      <c r="AQ56" s="168">
        <f>SUM(AQ57:AQ62)</f>
        <v>1177960.9386400001</v>
      </c>
      <c r="AR56" s="169">
        <f>SUM(AR57:AR62)</f>
        <v>991430.45220000006</v>
      </c>
      <c r="AS56" s="169">
        <f t="shared" ref="AS56:AS115" si="315">+AQ56-AR56</f>
        <v>186530.48644000001</v>
      </c>
      <c r="AT56" s="170">
        <f t="shared" ref="AT56:AT62" si="316">+(AR56/AQ56)*100</f>
        <v>84.164968436444383</v>
      </c>
      <c r="AU56" s="169">
        <f>SUM(AU57:AU62)</f>
        <v>1044712.7041999999</v>
      </c>
      <c r="AV56" s="169">
        <f>SUM(AV57:AV62)</f>
        <v>786064.61171999993</v>
      </c>
      <c r="AW56" s="169">
        <f t="shared" ref="AW56:AW115" si="317">+AU56-AV56</f>
        <v>258648.09247999999</v>
      </c>
      <c r="AX56" s="171">
        <f t="shared" ref="AX56:AX62" si="318">+(AV56/AU56)*100</f>
        <v>75.242179841388776</v>
      </c>
      <c r="AY56" s="168">
        <f>SUM(AY57:AY62)</f>
        <v>1127282.3</v>
      </c>
      <c r="AZ56" s="169">
        <f>SUM(AZ57:AZ62)</f>
        <v>921846.57150000008</v>
      </c>
      <c r="BA56" s="169">
        <f t="shared" ref="BA56:BA115" si="319">+AY56-AZ56</f>
        <v>205435.72849999997</v>
      </c>
      <c r="BB56" s="170">
        <f t="shared" ref="BB56:BB62" si="320">+(AZ56/AY56)*100</f>
        <v>81.776017551238056</v>
      </c>
      <c r="BC56" s="174">
        <f>SUM(BC57:BC62)</f>
        <v>1324195.7</v>
      </c>
    </row>
    <row r="57" spans="1:56">
      <c r="A57" s="204" t="s">
        <v>181</v>
      </c>
      <c r="B57" s="218" t="s">
        <v>182</v>
      </c>
      <c r="C57" s="175">
        <v>11534.1</v>
      </c>
      <c r="D57" s="176">
        <v>4947.3671999999997</v>
      </c>
      <c r="E57" s="176">
        <f t="shared" si="295"/>
        <v>6586.7328000000007</v>
      </c>
      <c r="F57" s="177">
        <f t="shared" si="296"/>
        <v>42.893396103727206</v>
      </c>
      <c r="G57" s="175">
        <v>11634.7</v>
      </c>
      <c r="H57" s="176">
        <v>4015.1099999999997</v>
      </c>
      <c r="I57" s="176">
        <f t="shared" si="297"/>
        <v>7619.5900000000011</v>
      </c>
      <c r="J57" s="177">
        <f t="shared" si="298"/>
        <v>34.509785383379025</v>
      </c>
      <c r="K57" s="175">
        <v>17594</v>
      </c>
      <c r="L57" s="176">
        <v>7330.36</v>
      </c>
      <c r="M57" s="176">
        <f t="shared" si="299"/>
        <v>10263.64</v>
      </c>
      <c r="N57" s="177">
        <f t="shared" si="300"/>
        <v>41.663976355575763</v>
      </c>
      <c r="O57" s="176">
        <v>20072</v>
      </c>
      <c r="P57" s="176">
        <v>9893.7096099999981</v>
      </c>
      <c r="Q57" s="176">
        <f t="shared" si="301"/>
        <v>10178.290390000002</v>
      </c>
      <c r="R57" s="136">
        <f t="shared" si="302"/>
        <v>49.291100089677151</v>
      </c>
      <c r="S57" s="175">
        <v>23664.799999999999</v>
      </c>
      <c r="T57" s="176">
        <v>2556.2628500000001</v>
      </c>
      <c r="U57" s="176">
        <f t="shared" si="303"/>
        <v>21108.53715</v>
      </c>
      <c r="V57" s="177">
        <f t="shared" si="304"/>
        <v>10.801962619586899</v>
      </c>
      <c r="W57" s="175">
        <v>24764</v>
      </c>
      <c r="X57" s="176">
        <v>1755.326</v>
      </c>
      <c r="Y57" s="176">
        <f t="shared" si="305"/>
        <v>23008.673999999999</v>
      </c>
      <c r="Z57" s="178">
        <f t="shared" si="306"/>
        <v>7.0882167662736233</v>
      </c>
      <c r="AA57" s="175">
        <v>7228.5</v>
      </c>
      <c r="AB57" s="176">
        <v>2289.19</v>
      </c>
      <c r="AC57" s="176">
        <f t="shared" si="307"/>
        <v>4939.3099999999995</v>
      </c>
      <c r="AD57" s="177">
        <f t="shared" si="308"/>
        <v>31.668949297917965</v>
      </c>
      <c r="AE57" s="175">
        <v>12989</v>
      </c>
      <c r="AF57" s="176">
        <v>3640.2539999999999</v>
      </c>
      <c r="AG57" s="176">
        <f t="shared" si="309"/>
        <v>9348.7459999999992</v>
      </c>
      <c r="AH57" s="177">
        <f t="shared" si="310"/>
        <v>28.025667872815458</v>
      </c>
      <c r="AI57" s="135">
        <v>9054.2999999999993</v>
      </c>
      <c r="AJ57" s="136">
        <v>4169.2950000000001</v>
      </c>
      <c r="AK57" s="176">
        <f t="shared" si="311"/>
        <v>4885.0049999999992</v>
      </c>
      <c r="AL57" s="177">
        <f t="shared" si="312"/>
        <v>46.047679003346481</v>
      </c>
      <c r="AM57" s="135">
        <v>2837.5</v>
      </c>
      <c r="AN57" s="136">
        <v>872.06499999999994</v>
      </c>
      <c r="AO57" s="176">
        <f t="shared" si="313"/>
        <v>1965.4349999999999</v>
      </c>
      <c r="AP57" s="177">
        <f t="shared" si="314"/>
        <v>30.733568281938322</v>
      </c>
      <c r="AQ57" s="175">
        <v>53647.27564</v>
      </c>
      <c r="AR57" s="176">
        <v>717.8</v>
      </c>
      <c r="AS57" s="176">
        <f t="shared" si="315"/>
        <v>52929.475639999997</v>
      </c>
      <c r="AT57" s="177">
        <f t="shared" si="316"/>
        <v>1.3379989783950936</v>
      </c>
      <c r="AU57" s="176">
        <v>20780.254000000001</v>
      </c>
      <c r="AV57" s="176">
        <v>1359.7</v>
      </c>
      <c r="AW57" s="176">
        <f t="shared" si="317"/>
        <v>19420.554</v>
      </c>
      <c r="AX57" s="136">
        <f t="shared" si="318"/>
        <v>6.5432308960227337</v>
      </c>
      <c r="AY57" s="175">
        <v>16753</v>
      </c>
      <c r="AZ57" s="176">
        <v>296.5</v>
      </c>
      <c r="BA57" s="176">
        <f t="shared" si="319"/>
        <v>16456.5</v>
      </c>
      <c r="BB57" s="177">
        <f t="shared" si="320"/>
        <v>1.7698322688473707</v>
      </c>
      <c r="BC57" s="179">
        <v>62800</v>
      </c>
    </row>
    <row r="58" spans="1:56">
      <c r="A58" s="204" t="s">
        <v>183</v>
      </c>
      <c r="B58" s="118" t="s">
        <v>184</v>
      </c>
      <c r="C58" s="119">
        <v>121200</v>
      </c>
      <c r="D58" s="120">
        <v>56122.168009999994</v>
      </c>
      <c r="E58" s="120">
        <f t="shared" si="295"/>
        <v>65077.831990000006</v>
      </c>
      <c r="F58" s="121">
        <f t="shared" si="296"/>
        <v>46.305419150165008</v>
      </c>
      <c r="G58" s="119">
        <v>96700</v>
      </c>
      <c r="H58" s="120">
        <v>73210.850000000006</v>
      </c>
      <c r="I58" s="120">
        <f t="shared" si="297"/>
        <v>23489.149999999994</v>
      </c>
      <c r="J58" s="121">
        <f t="shared" si="298"/>
        <v>75.709255429162354</v>
      </c>
      <c r="K58" s="119">
        <v>155000</v>
      </c>
      <c r="L58" s="120">
        <v>154317.08592000001</v>
      </c>
      <c r="M58" s="120">
        <f t="shared" si="299"/>
        <v>682.91407999998773</v>
      </c>
      <c r="N58" s="121">
        <f t="shared" si="300"/>
        <v>99.559410270967746</v>
      </c>
      <c r="O58" s="120">
        <v>0</v>
      </c>
      <c r="P58" s="120">
        <v>0</v>
      </c>
      <c r="Q58" s="120">
        <f t="shared" si="301"/>
        <v>0</v>
      </c>
      <c r="R58" s="122" t="s">
        <v>74</v>
      </c>
      <c r="S58" s="119">
        <v>155920</v>
      </c>
      <c r="T58" s="120">
        <v>0</v>
      </c>
      <c r="U58" s="120">
        <f t="shared" si="303"/>
        <v>155920</v>
      </c>
      <c r="V58" s="121">
        <f t="shared" si="304"/>
        <v>0</v>
      </c>
      <c r="W58" s="119">
        <v>158956</v>
      </c>
      <c r="X58" s="120">
        <v>122711.22534</v>
      </c>
      <c r="Y58" s="120">
        <f t="shared" si="305"/>
        <v>36244.774659999995</v>
      </c>
      <c r="Z58" s="123">
        <f t="shared" si="306"/>
        <v>77.198234316414599</v>
      </c>
      <c r="AA58" s="119">
        <v>162114</v>
      </c>
      <c r="AB58" s="120">
        <v>78597.476900000009</v>
      </c>
      <c r="AC58" s="120">
        <f t="shared" si="307"/>
        <v>83516.523099999991</v>
      </c>
      <c r="AD58" s="121">
        <f t="shared" si="308"/>
        <v>48.482843492850712</v>
      </c>
      <c r="AE58" s="119">
        <v>175398</v>
      </c>
      <c r="AF58" s="120">
        <v>121997.81</v>
      </c>
      <c r="AG58" s="120">
        <f t="shared" si="309"/>
        <v>53400.19</v>
      </c>
      <c r="AH58" s="121">
        <f t="shared" si="310"/>
        <v>69.554846691524418</v>
      </c>
      <c r="AI58" s="124">
        <v>178000</v>
      </c>
      <c r="AJ58" s="122">
        <v>106159.62282999999</v>
      </c>
      <c r="AK58" s="120">
        <f t="shared" si="311"/>
        <v>71840.377170000007</v>
      </c>
      <c r="AL58" s="121">
        <f t="shared" si="312"/>
        <v>59.640237544943822</v>
      </c>
      <c r="AM58" s="124">
        <v>259765</v>
      </c>
      <c r="AN58" s="122">
        <v>145069.26999</v>
      </c>
      <c r="AO58" s="120">
        <f t="shared" si="313"/>
        <v>114695.73001</v>
      </c>
      <c r="AP58" s="121">
        <f t="shared" si="314"/>
        <v>55.846349581352371</v>
      </c>
      <c r="AQ58" s="119">
        <v>293922.163</v>
      </c>
      <c r="AR58" s="120">
        <v>253007.08306999999</v>
      </c>
      <c r="AS58" s="120">
        <f t="shared" si="315"/>
        <v>40915.079930000007</v>
      </c>
      <c r="AT58" s="121">
        <f t="shared" si="316"/>
        <v>86.079620702165286</v>
      </c>
      <c r="AU58" s="120">
        <v>212582.65019999997</v>
      </c>
      <c r="AV58" s="120">
        <v>95959.639679999993</v>
      </c>
      <c r="AW58" s="120">
        <f t="shared" si="317"/>
        <v>116623.01051999998</v>
      </c>
      <c r="AX58" s="122">
        <f t="shared" si="318"/>
        <v>45.139920680130842</v>
      </c>
      <c r="AY58" s="119">
        <v>187600</v>
      </c>
      <c r="AZ58" s="120">
        <v>153056.46132</v>
      </c>
      <c r="BA58" s="120">
        <f t="shared" si="319"/>
        <v>34543.538679999998</v>
      </c>
      <c r="BB58" s="121">
        <f t="shared" si="320"/>
        <v>81.586599850746268</v>
      </c>
      <c r="BC58" s="222">
        <v>309413.7</v>
      </c>
    </row>
    <row r="59" spans="1:56">
      <c r="A59" s="204" t="s">
        <v>185</v>
      </c>
      <c r="B59" s="218" t="s">
        <v>186</v>
      </c>
      <c r="C59" s="175">
        <v>7217.5</v>
      </c>
      <c r="D59" s="176">
        <v>6241.857</v>
      </c>
      <c r="E59" s="176">
        <f t="shared" si="295"/>
        <v>975.64300000000003</v>
      </c>
      <c r="F59" s="177">
        <f t="shared" si="296"/>
        <v>86.482258399722895</v>
      </c>
      <c r="G59" s="175">
        <v>12797</v>
      </c>
      <c r="H59" s="176">
        <v>1676.1654399999998</v>
      </c>
      <c r="I59" s="176">
        <f t="shared" si="297"/>
        <v>11120.834559999999</v>
      </c>
      <c r="J59" s="177">
        <f t="shared" si="298"/>
        <v>13.098112370086737</v>
      </c>
      <c r="K59" s="175">
        <v>5745.4000000000005</v>
      </c>
      <c r="L59" s="176">
        <v>1921.8398</v>
      </c>
      <c r="M59" s="176">
        <f t="shared" si="299"/>
        <v>3823.5602000000008</v>
      </c>
      <c r="N59" s="177">
        <f t="shared" si="300"/>
        <v>33.450060918299855</v>
      </c>
      <c r="O59" s="176">
        <v>3042.5</v>
      </c>
      <c r="P59" s="176">
        <v>2523.4359999999997</v>
      </c>
      <c r="Q59" s="176">
        <f t="shared" si="301"/>
        <v>519.06400000000031</v>
      </c>
      <c r="R59" s="136">
        <f t="shared" si="302"/>
        <v>82.939556285949038</v>
      </c>
      <c r="S59" s="175">
        <v>11140.6</v>
      </c>
      <c r="T59" s="176">
        <v>3049.8800000000006</v>
      </c>
      <c r="U59" s="176">
        <f t="shared" si="303"/>
        <v>8090.7199999999993</v>
      </c>
      <c r="V59" s="177">
        <f t="shared" si="304"/>
        <v>27.376263396944513</v>
      </c>
      <c r="W59" s="175">
        <v>8705.5</v>
      </c>
      <c r="X59" s="176">
        <v>3295.5687600000001</v>
      </c>
      <c r="Y59" s="176">
        <f t="shared" si="305"/>
        <v>5409.9312399999999</v>
      </c>
      <c r="Z59" s="178">
        <f t="shared" si="306"/>
        <v>37.856168629027628</v>
      </c>
      <c r="AA59" s="175">
        <v>7358.7000000000007</v>
      </c>
      <c r="AB59" s="176">
        <v>1299.8220000000001</v>
      </c>
      <c r="AC59" s="176">
        <f t="shared" si="307"/>
        <v>6058.8780000000006</v>
      </c>
      <c r="AD59" s="177">
        <f t="shared" si="308"/>
        <v>17.663744954951284</v>
      </c>
      <c r="AE59" s="175">
        <v>9387.7999999999993</v>
      </c>
      <c r="AF59" s="176">
        <v>4770.6163800000004</v>
      </c>
      <c r="AG59" s="176">
        <f t="shared" si="309"/>
        <v>4617.1836199999989</v>
      </c>
      <c r="AH59" s="177">
        <f t="shared" si="310"/>
        <v>50.817192313428073</v>
      </c>
      <c r="AI59" s="135">
        <v>5730.8</v>
      </c>
      <c r="AJ59" s="136">
        <v>833.37882999999988</v>
      </c>
      <c r="AK59" s="176">
        <f t="shared" si="311"/>
        <v>4897.4211700000005</v>
      </c>
      <c r="AL59" s="177">
        <f t="shared" si="312"/>
        <v>14.542102847769941</v>
      </c>
      <c r="AM59" s="135">
        <v>19131</v>
      </c>
      <c r="AN59" s="136">
        <v>609.64591999999993</v>
      </c>
      <c r="AO59" s="176">
        <f t="shared" si="313"/>
        <v>18521.354080000001</v>
      </c>
      <c r="AP59" s="177">
        <f t="shared" si="314"/>
        <v>3.186691338664994</v>
      </c>
      <c r="AQ59" s="175">
        <v>6074.8</v>
      </c>
      <c r="AR59" s="176">
        <v>1329.1144999999999</v>
      </c>
      <c r="AS59" s="176">
        <f t="shared" si="315"/>
        <v>4745.6855000000005</v>
      </c>
      <c r="AT59" s="177">
        <f t="shared" si="316"/>
        <v>21.879148284717189</v>
      </c>
      <c r="AU59" s="176">
        <v>1090.2</v>
      </c>
      <c r="AV59" s="176">
        <v>191.58897000000002</v>
      </c>
      <c r="AW59" s="176">
        <f t="shared" si="317"/>
        <v>898.61103000000003</v>
      </c>
      <c r="AX59" s="136">
        <f t="shared" si="318"/>
        <v>17.573745184369841</v>
      </c>
      <c r="AY59" s="175">
        <v>4515</v>
      </c>
      <c r="AZ59" s="176">
        <v>194.05930999999998</v>
      </c>
      <c r="BA59" s="176">
        <f t="shared" si="319"/>
        <v>4320.9406900000004</v>
      </c>
      <c r="BB59" s="177">
        <f t="shared" si="320"/>
        <v>4.2981021040974525</v>
      </c>
      <c r="BC59" s="179">
        <v>6490</v>
      </c>
    </row>
    <row r="60" spans="1:56">
      <c r="A60" s="204" t="s">
        <v>187</v>
      </c>
      <c r="B60" s="218" t="s">
        <v>188</v>
      </c>
      <c r="C60" s="175">
        <v>301.29999999999995</v>
      </c>
      <c r="D60" s="176">
        <v>176.3</v>
      </c>
      <c r="E60" s="176">
        <f t="shared" si="295"/>
        <v>124.99999999999994</v>
      </c>
      <c r="F60" s="177">
        <f t="shared" si="296"/>
        <v>58.513109857285109</v>
      </c>
      <c r="G60" s="175">
        <v>581</v>
      </c>
      <c r="H60" s="176">
        <v>247.06077999999999</v>
      </c>
      <c r="I60" s="176">
        <f t="shared" si="297"/>
        <v>333.93921999999998</v>
      </c>
      <c r="J60" s="177">
        <f t="shared" si="298"/>
        <v>42.523370051635112</v>
      </c>
      <c r="K60" s="175">
        <v>936</v>
      </c>
      <c r="L60" s="176">
        <v>353.5</v>
      </c>
      <c r="M60" s="176">
        <f t="shared" si="299"/>
        <v>582.5</v>
      </c>
      <c r="N60" s="177">
        <f t="shared" si="300"/>
        <v>37.767094017094017</v>
      </c>
      <c r="O60" s="176">
        <v>287.5</v>
      </c>
      <c r="P60" s="176">
        <v>59.5</v>
      </c>
      <c r="Q60" s="176">
        <f t="shared" si="301"/>
        <v>228</v>
      </c>
      <c r="R60" s="136">
        <f t="shared" si="302"/>
        <v>20.695652173913043</v>
      </c>
      <c r="S60" s="175">
        <v>827</v>
      </c>
      <c r="T60" s="176">
        <v>635</v>
      </c>
      <c r="U60" s="176">
        <f t="shared" si="303"/>
        <v>192</v>
      </c>
      <c r="V60" s="177">
        <f t="shared" si="304"/>
        <v>76.783555018137847</v>
      </c>
      <c r="W60" s="175">
        <v>439</v>
      </c>
      <c r="X60" s="176">
        <v>0</v>
      </c>
      <c r="Y60" s="176">
        <f t="shared" si="305"/>
        <v>439</v>
      </c>
      <c r="Z60" s="178">
        <f t="shared" si="306"/>
        <v>0</v>
      </c>
      <c r="AA60" s="175">
        <v>277</v>
      </c>
      <c r="AB60" s="176">
        <v>6.1999999999999993</v>
      </c>
      <c r="AC60" s="176">
        <f t="shared" si="307"/>
        <v>270.8</v>
      </c>
      <c r="AD60" s="177">
        <f t="shared" si="308"/>
        <v>2.2382671480144403</v>
      </c>
      <c r="AE60" s="175">
        <v>332</v>
      </c>
      <c r="AF60" s="176">
        <v>15.5</v>
      </c>
      <c r="AG60" s="176">
        <f t="shared" si="309"/>
        <v>316.5</v>
      </c>
      <c r="AH60" s="177">
        <f t="shared" si="310"/>
        <v>4.6686746987951802</v>
      </c>
      <c r="AI60" s="135">
        <v>80</v>
      </c>
      <c r="AJ60" s="136">
        <v>0</v>
      </c>
      <c r="AK60" s="176">
        <f t="shared" si="311"/>
        <v>80</v>
      </c>
      <c r="AL60" s="177">
        <f t="shared" si="312"/>
        <v>0</v>
      </c>
      <c r="AM60" s="135">
        <v>10</v>
      </c>
      <c r="AN60" s="136">
        <v>1.4456900000000001</v>
      </c>
      <c r="AO60" s="176">
        <f t="shared" si="313"/>
        <v>8.5543099999999992</v>
      </c>
      <c r="AP60" s="177">
        <f t="shared" si="314"/>
        <v>14.456900000000001</v>
      </c>
      <c r="AQ60" s="175">
        <v>299</v>
      </c>
      <c r="AR60" s="176">
        <v>6.6279599999999999</v>
      </c>
      <c r="AS60" s="176">
        <f t="shared" si="315"/>
        <v>292.37204000000003</v>
      </c>
      <c r="AT60" s="177">
        <f t="shared" si="316"/>
        <v>2.2167090301003345</v>
      </c>
      <c r="AU60" s="176">
        <v>20</v>
      </c>
      <c r="AV60" s="176">
        <v>0</v>
      </c>
      <c r="AW60" s="176">
        <f t="shared" si="317"/>
        <v>20</v>
      </c>
      <c r="AX60" s="136">
        <f t="shared" si="318"/>
        <v>0</v>
      </c>
      <c r="AY60" s="175">
        <v>2967.5</v>
      </c>
      <c r="AZ60" s="176">
        <v>5.8130399999999991</v>
      </c>
      <c r="BA60" s="176">
        <f t="shared" si="319"/>
        <v>2961.68696</v>
      </c>
      <c r="BB60" s="177">
        <f t="shared" si="320"/>
        <v>0.19589014321819712</v>
      </c>
      <c r="BC60" s="179">
        <v>8252</v>
      </c>
    </row>
    <row r="61" spans="1:56">
      <c r="A61" s="204" t="s">
        <v>189</v>
      </c>
      <c r="B61" s="218" t="s">
        <v>190</v>
      </c>
      <c r="C61" s="175">
        <v>2253328</v>
      </c>
      <c r="D61" s="176">
        <v>2020848.1255699999</v>
      </c>
      <c r="E61" s="176">
        <f>+C61-D61</f>
        <v>232479.87443000008</v>
      </c>
      <c r="F61" s="177">
        <f t="shared" si="296"/>
        <v>89.682821389961859</v>
      </c>
      <c r="G61" s="175">
        <v>2972738</v>
      </c>
      <c r="H61" s="176">
        <v>2323702.1140700001</v>
      </c>
      <c r="I61" s="176">
        <f>+G61-H61</f>
        <v>649035.88592999987</v>
      </c>
      <c r="J61" s="177">
        <f t="shared" si="298"/>
        <v>78.167067332203516</v>
      </c>
      <c r="K61" s="175">
        <v>2630770</v>
      </c>
      <c r="L61" s="176">
        <v>2224556.7462600004</v>
      </c>
      <c r="M61" s="176">
        <f>+K61-L61</f>
        <v>406213.25373999961</v>
      </c>
      <c r="N61" s="177">
        <f t="shared" si="300"/>
        <v>84.559149840540996</v>
      </c>
      <c r="O61" s="176">
        <v>1807812</v>
      </c>
      <c r="P61" s="176">
        <v>1522298.8897799999</v>
      </c>
      <c r="Q61" s="176">
        <f>+O61-P61</f>
        <v>285513.11022000015</v>
      </c>
      <c r="R61" s="136">
        <f t="shared" si="302"/>
        <v>84.206703450358759</v>
      </c>
      <c r="S61" s="175">
        <v>1545551.7</v>
      </c>
      <c r="T61" s="176">
        <v>1040612.75186</v>
      </c>
      <c r="U61" s="176">
        <f>+S61-T61</f>
        <v>504938.94813999999</v>
      </c>
      <c r="V61" s="177">
        <f t="shared" si="304"/>
        <v>67.329533645493711</v>
      </c>
      <c r="W61" s="175">
        <v>1624989.6</v>
      </c>
      <c r="X61" s="176">
        <v>1150914.5819000001</v>
      </c>
      <c r="Y61" s="176">
        <f>+W61-X61</f>
        <v>474075.01809999999</v>
      </c>
      <c r="Z61" s="178">
        <f t="shared" si="306"/>
        <v>70.82596601849022</v>
      </c>
      <c r="AA61" s="175">
        <v>1146335</v>
      </c>
      <c r="AB61" s="176">
        <v>1058348.3360899999</v>
      </c>
      <c r="AC61" s="176">
        <f>+AA61-AB61</f>
        <v>87986.663910000119</v>
      </c>
      <c r="AD61" s="177">
        <f t="shared" si="308"/>
        <v>92.324524339743604</v>
      </c>
      <c r="AE61" s="175">
        <v>1230330.3</v>
      </c>
      <c r="AF61" s="176">
        <v>962732.11914999993</v>
      </c>
      <c r="AG61" s="176">
        <f>+AE61-AF61</f>
        <v>267598.18085000012</v>
      </c>
      <c r="AH61" s="177">
        <f t="shared" si="310"/>
        <v>78.249891037390512</v>
      </c>
      <c r="AI61" s="135">
        <v>1088417.8</v>
      </c>
      <c r="AJ61" s="136">
        <v>966538.43729999987</v>
      </c>
      <c r="AK61" s="176">
        <f>+AI61-AJ61</f>
        <v>121879.36270000017</v>
      </c>
      <c r="AL61" s="177">
        <f t="shared" si="312"/>
        <v>88.802152748696301</v>
      </c>
      <c r="AM61" s="135">
        <v>837479.2</v>
      </c>
      <c r="AN61" s="136">
        <v>785378.11852999998</v>
      </c>
      <c r="AO61" s="176">
        <f>+AM61-AN61</f>
        <v>52101.081469999976</v>
      </c>
      <c r="AP61" s="177">
        <f t="shared" si="314"/>
        <v>93.778820838774266</v>
      </c>
      <c r="AQ61" s="175">
        <v>800120.1</v>
      </c>
      <c r="AR61" s="176">
        <v>715577.33018000005</v>
      </c>
      <c r="AS61" s="176">
        <f>+AQ61-AR61</f>
        <v>84542.769819999929</v>
      </c>
      <c r="AT61" s="177">
        <f t="shared" si="316"/>
        <v>89.433740032277669</v>
      </c>
      <c r="AU61" s="176">
        <v>789590</v>
      </c>
      <c r="AV61" s="176">
        <v>668835.94568999996</v>
      </c>
      <c r="AW61" s="176">
        <f>+AU61-AV61</f>
        <v>120754.05431000004</v>
      </c>
      <c r="AX61" s="136">
        <f t="shared" si="318"/>
        <v>84.706739661089927</v>
      </c>
      <c r="AY61" s="175">
        <v>890290</v>
      </c>
      <c r="AZ61" s="176">
        <v>746357.38048000005</v>
      </c>
      <c r="BA61" s="176">
        <f>+AY61-AZ61</f>
        <v>143932.61951999995</v>
      </c>
      <c r="BB61" s="177">
        <f t="shared" si="320"/>
        <v>83.833063437756238</v>
      </c>
      <c r="BC61" s="179">
        <v>902240</v>
      </c>
    </row>
    <row r="62" spans="1:56">
      <c r="A62" s="204" t="s">
        <v>191</v>
      </c>
      <c r="B62" s="218" t="s">
        <v>192</v>
      </c>
      <c r="C62" s="175">
        <v>2293.17749</v>
      </c>
      <c r="D62" s="176">
        <v>2293.17749</v>
      </c>
      <c r="E62" s="176">
        <f t="shared" si="295"/>
        <v>0</v>
      </c>
      <c r="F62" s="177">
        <f t="shared" si="296"/>
        <v>100</v>
      </c>
      <c r="G62" s="175">
        <v>2520</v>
      </c>
      <c r="H62" s="176">
        <v>1966.7585399999998</v>
      </c>
      <c r="I62" s="176">
        <f t="shared" si="297"/>
        <v>553.24146000000019</v>
      </c>
      <c r="J62" s="177">
        <f t="shared" si="298"/>
        <v>78.045973809523801</v>
      </c>
      <c r="K62" s="175">
        <v>2040</v>
      </c>
      <c r="L62" s="176">
        <v>1668.7278600000002</v>
      </c>
      <c r="M62" s="176">
        <f t="shared" si="299"/>
        <v>371.27213999999981</v>
      </c>
      <c r="N62" s="177">
        <f t="shared" si="300"/>
        <v>81.80038529411766</v>
      </c>
      <c r="O62" s="176">
        <v>860</v>
      </c>
      <c r="P62" s="176">
        <v>803.17503000000011</v>
      </c>
      <c r="Q62" s="176">
        <f t="shared" si="301"/>
        <v>56.824969999999894</v>
      </c>
      <c r="R62" s="136">
        <f t="shared" si="302"/>
        <v>93.392445348837214</v>
      </c>
      <c r="S62" s="175">
        <v>1356</v>
      </c>
      <c r="T62" s="176">
        <v>765.59935999999993</v>
      </c>
      <c r="U62" s="176">
        <f t="shared" si="303"/>
        <v>590.40064000000007</v>
      </c>
      <c r="V62" s="177">
        <f t="shared" si="304"/>
        <v>56.460129793510319</v>
      </c>
      <c r="W62" s="175">
        <v>755</v>
      </c>
      <c r="X62" s="176">
        <v>749.91707999999994</v>
      </c>
      <c r="Y62" s="176">
        <f t="shared" si="305"/>
        <v>5.0829200000000583</v>
      </c>
      <c r="Z62" s="178">
        <f t="shared" si="306"/>
        <v>99.326765562913906</v>
      </c>
      <c r="AA62" s="175">
        <v>756</v>
      </c>
      <c r="AB62" s="176">
        <v>749.91707999999994</v>
      </c>
      <c r="AC62" s="176">
        <f t="shared" si="307"/>
        <v>6.0829200000000583</v>
      </c>
      <c r="AD62" s="177">
        <f t="shared" si="308"/>
        <v>99.195380952380944</v>
      </c>
      <c r="AE62" s="175">
        <v>1290</v>
      </c>
      <c r="AF62" s="176">
        <v>1226.6992700000001</v>
      </c>
      <c r="AG62" s="176">
        <f t="shared" si="309"/>
        <v>63.30072999999993</v>
      </c>
      <c r="AH62" s="177">
        <f t="shared" si="310"/>
        <v>95.092966666666669</v>
      </c>
      <c r="AI62" s="135">
        <v>1500</v>
      </c>
      <c r="AJ62" s="136">
        <v>1394.6999999999998</v>
      </c>
      <c r="AK62" s="176">
        <f t="shared" si="311"/>
        <v>105.30000000000018</v>
      </c>
      <c r="AL62" s="177">
        <f t="shared" si="312"/>
        <v>92.97999999999999</v>
      </c>
      <c r="AM62" s="135">
        <v>7560</v>
      </c>
      <c r="AN62" s="136">
        <v>6562.7465000000002</v>
      </c>
      <c r="AO62" s="176">
        <f t="shared" si="313"/>
        <v>997.2534999999998</v>
      </c>
      <c r="AP62" s="177">
        <f t="shared" si="314"/>
        <v>86.80881613756614</v>
      </c>
      <c r="AQ62" s="175">
        <v>23897.599999999999</v>
      </c>
      <c r="AR62" s="176">
        <v>20792.496489999998</v>
      </c>
      <c r="AS62" s="176">
        <f t="shared" si="315"/>
        <v>3105.1035100000008</v>
      </c>
      <c r="AT62" s="177">
        <f t="shared" si="316"/>
        <v>87.006630331079265</v>
      </c>
      <c r="AU62" s="176">
        <v>20649.599999999999</v>
      </c>
      <c r="AV62" s="176">
        <v>19717.737380000002</v>
      </c>
      <c r="AW62" s="176">
        <f t="shared" si="317"/>
        <v>931.86261999999624</v>
      </c>
      <c r="AX62" s="136">
        <f t="shared" si="318"/>
        <v>95.487260673330255</v>
      </c>
      <c r="AY62" s="175">
        <v>25156.799999999999</v>
      </c>
      <c r="AZ62" s="176">
        <v>21936.357349999998</v>
      </c>
      <c r="BA62" s="176">
        <f t="shared" si="319"/>
        <v>3220.4426500000009</v>
      </c>
      <c r="BB62" s="177">
        <f t="shared" si="320"/>
        <v>87.198520280798832</v>
      </c>
      <c r="BC62" s="179">
        <v>35000</v>
      </c>
    </row>
    <row r="63" spans="1:56">
      <c r="A63" s="204"/>
      <c r="B63" s="218"/>
      <c r="C63" s="168"/>
      <c r="D63" s="169"/>
      <c r="E63" s="169"/>
      <c r="F63" s="170"/>
      <c r="G63" s="168"/>
      <c r="H63" s="169"/>
      <c r="I63" s="169"/>
      <c r="J63" s="170"/>
      <c r="K63" s="168"/>
      <c r="L63" s="169"/>
      <c r="M63" s="169"/>
      <c r="N63" s="170"/>
      <c r="O63" s="169"/>
      <c r="P63" s="169"/>
      <c r="Q63" s="169"/>
      <c r="R63" s="171"/>
      <c r="S63" s="168"/>
      <c r="T63" s="169"/>
      <c r="U63" s="169"/>
      <c r="V63" s="170"/>
      <c r="W63" s="168"/>
      <c r="X63" s="169"/>
      <c r="Y63" s="169"/>
      <c r="Z63" s="172"/>
      <c r="AA63" s="168"/>
      <c r="AB63" s="169"/>
      <c r="AC63" s="169"/>
      <c r="AD63" s="170"/>
      <c r="AE63" s="168"/>
      <c r="AF63" s="169"/>
      <c r="AG63" s="169"/>
      <c r="AH63" s="170"/>
      <c r="AI63" s="173"/>
      <c r="AJ63" s="171"/>
      <c r="AK63" s="169"/>
      <c r="AL63" s="170"/>
      <c r="AM63" s="173"/>
      <c r="AN63" s="171"/>
      <c r="AO63" s="169"/>
      <c r="AP63" s="170"/>
      <c r="AQ63" s="168"/>
      <c r="AR63" s="169"/>
      <c r="AS63" s="169"/>
      <c r="AT63" s="170"/>
      <c r="AU63" s="169"/>
      <c r="AV63" s="169"/>
      <c r="AW63" s="169"/>
      <c r="AX63" s="171"/>
      <c r="AY63" s="168"/>
      <c r="AZ63" s="169"/>
      <c r="BA63" s="169"/>
      <c r="BB63" s="170"/>
      <c r="BC63" s="174"/>
    </row>
    <row r="64" spans="1:56">
      <c r="A64" s="202">
        <v>1.04</v>
      </c>
      <c r="B64" s="180" t="s">
        <v>193</v>
      </c>
      <c r="C64" s="168">
        <f t="shared" ref="C64" si="321">SUM(C65:C71)</f>
        <v>11372110.6</v>
      </c>
      <c r="D64" s="169">
        <f t="shared" ref="D64:L64" si="322">SUM(D65:D71)</f>
        <v>11132384.585860003</v>
      </c>
      <c r="E64" s="169">
        <f t="shared" si="295"/>
        <v>239726.01413999684</v>
      </c>
      <c r="F64" s="170">
        <f t="shared" ref="F64:F71" si="323">+(D64/C64)*100</f>
        <v>97.891983092918593</v>
      </c>
      <c r="G64" s="168">
        <f t="shared" ref="G64" si="324">SUM(G65:G71)</f>
        <v>17122007.52</v>
      </c>
      <c r="H64" s="169">
        <f t="shared" si="322"/>
        <v>11142262.1976</v>
      </c>
      <c r="I64" s="169">
        <f t="shared" si="297"/>
        <v>5979745.3223999999</v>
      </c>
      <c r="J64" s="170">
        <f t="shared" ref="J64:J71" si="325">+(H64/G64)*100</f>
        <v>65.075676345690567</v>
      </c>
      <c r="K64" s="168">
        <f t="shared" ref="K64" si="326">SUM(K65:K71)</f>
        <v>14142463.199999999</v>
      </c>
      <c r="L64" s="169">
        <f t="shared" si="322"/>
        <v>12859767.80596</v>
      </c>
      <c r="M64" s="169">
        <f t="shared" si="299"/>
        <v>1282695.3940399997</v>
      </c>
      <c r="N64" s="170">
        <f t="shared" ref="N64:N71" si="327">+(L64/K64)*100</f>
        <v>90.930183972195167</v>
      </c>
      <c r="O64" s="169">
        <f t="shared" ref="O64" si="328">SUM(O65:O71)</f>
        <v>14330262</v>
      </c>
      <c r="P64" s="169">
        <f t="shared" ref="P64" si="329">SUM(P65:P71)</f>
        <v>14245164.989840003</v>
      </c>
      <c r="Q64" s="169">
        <f t="shared" si="301"/>
        <v>85097.01015999727</v>
      </c>
      <c r="R64" s="171">
        <f t="shared" ref="R64:R71" si="330">+(P64/O64)*100</f>
        <v>99.406172684351503</v>
      </c>
      <c r="S64" s="168">
        <f t="shared" ref="S64" si="331">SUM(S65:S71)</f>
        <v>17696817.199999999</v>
      </c>
      <c r="T64" s="169">
        <f t="shared" ref="T64:X64" si="332">SUM(T65:T71)</f>
        <v>14875508.859070003</v>
      </c>
      <c r="U64" s="169">
        <f t="shared" si="303"/>
        <v>2821308.3409299962</v>
      </c>
      <c r="V64" s="170">
        <f t="shared" ref="V64:V71" si="333">+(T64/S64)*100</f>
        <v>84.057538092612518</v>
      </c>
      <c r="W64" s="168">
        <f t="shared" ref="W64" si="334">SUM(W65:W71)</f>
        <v>16107954.199999999</v>
      </c>
      <c r="X64" s="169">
        <f t="shared" si="332"/>
        <v>15457941.244520001</v>
      </c>
      <c r="Y64" s="169">
        <f t="shared" si="305"/>
        <v>650012.95547999814</v>
      </c>
      <c r="Z64" s="172">
        <f t="shared" ref="Z64:Z71" si="335">+(X64/W64)*100</f>
        <v>95.964646115768076</v>
      </c>
      <c r="AA64" s="168">
        <f t="shared" ref="AA64" si="336">SUM(AA65:AA71)</f>
        <v>16498576.1</v>
      </c>
      <c r="AB64" s="169">
        <f t="shared" ref="AB64:AF64" si="337">SUM(AB65:AB71)</f>
        <v>16066446.86093</v>
      </c>
      <c r="AC64" s="169">
        <f t="shared" si="307"/>
        <v>432129.23907000013</v>
      </c>
      <c r="AD64" s="170">
        <f t="shared" ref="AD64:AD71" si="338">+(AB64/AA64)*100</f>
        <v>97.380808886471115</v>
      </c>
      <c r="AE64" s="168">
        <f t="shared" ref="AE64" si="339">SUM(AE65:AE71)</f>
        <v>17173335.5</v>
      </c>
      <c r="AF64" s="169">
        <f t="shared" si="337"/>
        <v>16669483.316650001</v>
      </c>
      <c r="AG64" s="169">
        <f t="shared" si="309"/>
        <v>503852.18334999867</v>
      </c>
      <c r="AH64" s="170">
        <f t="shared" ref="AH64:AH71" si="340">+(AF64/AE64)*100</f>
        <v>97.066078495059983</v>
      </c>
      <c r="AI64" s="173">
        <f t="shared" ref="AI64" si="341">SUM(AI65:AI71)</f>
        <v>17536461.800000001</v>
      </c>
      <c r="AJ64" s="171">
        <f t="shared" ref="AJ64:AN64" si="342">SUM(AJ65:AJ71)</f>
        <v>17268965.328589998</v>
      </c>
      <c r="AK64" s="169">
        <f t="shared" si="311"/>
        <v>267496.47141000256</v>
      </c>
      <c r="AL64" s="170">
        <f t="shared" ref="AL64:AL71" si="343">+(AJ64/AI64)*100</f>
        <v>98.474626897599137</v>
      </c>
      <c r="AM64" s="173">
        <f t="shared" ref="AM64" si="344">SUM(AM65:AM71)</f>
        <v>18251823.600000001</v>
      </c>
      <c r="AN64" s="171">
        <f t="shared" si="342"/>
        <v>17996316.559429999</v>
      </c>
      <c r="AO64" s="169">
        <f t="shared" si="313"/>
        <v>255507.04057000205</v>
      </c>
      <c r="AP64" s="170">
        <f t="shared" ref="AP64:AP71" si="345">+(AN64/AM64)*100</f>
        <v>98.600101304014345</v>
      </c>
      <c r="AQ64" s="168">
        <f t="shared" ref="AQ64" si="346">SUM(AQ65:AQ71)</f>
        <v>18998747.399999999</v>
      </c>
      <c r="AR64" s="169">
        <f>SUM(AR65:AR71)</f>
        <v>18702964.65487</v>
      </c>
      <c r="AS64" s="169">
        <f t="shared" si="315"/>
        <v>295782.74512999877</v>
      </c>
      <c r="AT64" s="170">
        <f t="shared" ref="AT64:AT71" si="347">+(AR64/AQ64)*100</f>
        <v>98.443146072198431</v>
      </c>
      <c r="AU64" s="169">
        <f>SUM(AU65:AU71)</f>
        <v>21120206.5</v>
      </c>
      <c r="AV64" s="169">
        <f t="shared" ref="AV64:AZ64" si="348">SUM(AV65:AV71)</f>
        <v>21048576.993319999</v>
      </c>
      <c r="AW64" s="169">
        <f t="shared" si="317"/>
        <v>71629.506680000573</v>
      </c>
      <c r="AX64" s="171">
        <f t="shared" ref="AX64:AX71" si="349">+(AV64/AU64)*100</f>
        <v>99.66084845486715</v>
      </c>
      <c r="AY64" s="168">
        <f t="shared" ref="AY64" si="350">SUM(AY65:AY71)</f>
        <v>23985678.599999998</v>
      </c>
      <c r="AZ64" s="169">
        <f t="shared" si="348"/>
        <v>21730400.825169999</v>
      </c>
      <c r="BA64" s="169">
        <f t="shared" si="319"/>
        <v>2255277.7748299986</v>
      </c>
      <c r="BB64" s="170">
        <f t="shared" ref="BB64:BB71" si="351">+(AZ64/AY64)*100</f>
        <v>90.597398504164076</v>
      </c>
      <c r="BC64" s="174">
        <f t="shared" ref="BC64" si="352">SUM(BC65:BC71)</f>
        <v>24750340.5</v>
      </c>
    </row>
    <row r="65" spans="1:55">
      <c r="A65" s="118" t="s">
        <v>194</v>
      </c>
      <c r="B65" s="223" t="s">
        <v>195</v>
      </c>
      <c r="C65" s="119">
        <v>201.69999999999982</v>
      </c>
      <c r="D65" s="120">
        <v>0</v>
      </c>
      <c r="E65" s="120">
        <f t="shared" si="295"/>
        <v>201.69999999999982</v>
      </c>
      <c r="F65" s="121">
        <f t="shared" si="323"/>
        <v>0</v>
      </c>
      <c r="G65" s="119">
        <v>2657.3</v>
      </c>
      <c r="H65" s="120">
        <v>0</v>
      </c>
      <c r="I65" s="120">
        <f t="shared" si="297"/>
        <v>2657.3</v>
      </c>
      <c r="J65" s="121">
        <f t="shared" si="325"/>
        <v>0</v>
      </c>
      <c r="K65" s="119">
        <v>0</v>
      </c>
      <c r="L65" s="120">
        <v>0</v>
      </c>
      <c r="M65" s="120">
        <f t="shared" si="299"/>
        <v>0</v>
      </c>
      <c r="N65" s="121" t="s">
        <v>74</v>
      </c>
      <c r="O65" s="120">
        <v>0</v>
      </c>
      <c r="P65" s="120">
        <v>0</v>
      </c>
      <c r="Q65" s="120">
        <f t="shared" si="301"/>
        <v>0</v>
      </c>
      <c r="R65" s="122" t="s">
        <v>74</v>
      </c>
      <c r="S65" s="119">
        <v>0</v>
      </c>
      <c r="T65" s="120">
        <v>0</v>
      </c>
      <c r="U65" s="120">
        <f t="shared" si="303"/>
        <v>0</v>
      </c>
      <c r="V65" s="121" t="s">
        <v>74</v>
      </c>
      <c r="W65" s="119">
        <v>0</v>
      </c>
      <c r="X65" s="120">
        <v>0</v>
      </c>
      <c r="Y65" s="120">
        <f t="shared" si="305"/>
        <v>0</v>
      </c>
      <c r="Z65" s="121" t="s">
        <v>74</v>
      </c>
      <c r="AA65" s="119">
        <v>0</v>
      </c>
      <c r="AB65" s="120">
        <v>0</v>
      </c>
      <c r="AC65" s="120">
        <f t="shared" si="307"/>
        <v>0</v>
      </c>
      <c r="AD65" s="121" t="s">
        <v>74</v>
      </c>
      <c r="AE65" s="119">
        <v>0</v>
      </c>
      <c r="AF65" s="120">
        <v>0</v>
      </c>
      <c r="AG65" s="120">
        <f t="shared" si="309"/>
        <v>0</v>
      </c>
      <c r="AH65" s="121" t="s">
        <v>74</v>
      </c>
      <c r="AI65" s="124">
        <v>0</v>
      </c>
      <c r="AJ65" s="122">
        <v>0</v>
      </c>
      <c r="AK65" s="120">
        <f t="shared" si="311"/>
        <v>0</v>
      </c>
      <c r="AL65" s="121" t="s">
        <v>74</v>
      </c>
      <c r="AM65" s="124">
        <v>0</v>
      </c>
      <c r="AN65" s="122">
        <v>0</v>
      </c>
      <c r="AO65" s="120">
        <f t="shared" si="313"/>
        <v>0</v>
      </c>
      <c r="AP65" s="121" t="s">
        <v>74</v>
      </c>
      <c r="AQ65" s="119">
        <v>0</v>
      </c>
      <c r="AR65" s="120">
        <v>0</v>
      </c>
      <c r="AS65" s="120">
        <f t="shared" si="315"/>
        <v>0</v>
      </c>
      <c r="AT65" s="121" t="s">
        <v>74</v>
      </c>
      <c r="AU65" s="120">
        <v>0</v>
      </c>
      <c r="AV65" s="120">
        <v>0</v>
      </c>
      <c r="AW65" s="120">
        <f t="shared" si="317"/>
        <v>0</v>
      </c>
      <c r="AX65" s="122" t="s">
        <v>74</v>
      </c>
      <c r="AY65" s="119">
        <v>0</v>
      </c>
      <c r="AZ65" s="120">
        <v>0</v>
      </c>
      <c r="BA65" s="120">
        <f t="shared" si="319"/>
        <v>0</v>
      </c>
      <c r="BB65" s="121" t="s">
        <v>74</v>
      </c>
      <c r="BC65" s="222">
        <v>0</v>
      </c>
    </row>
    <row r="66" spans="1:55">
      <c r="A66" s="204" t="s">
        <v>196</v>
      </c>
      <c r="B66" s="218" t="s">
        <v>197</v>
      </c>
      <c r="C66" s="175">
        <v>75790</v>
      </c>
      <c r="D66" s="176">
        <v>8517.4846500000003</v>
      </c>
      <c r="E66" s="176">
        <f t="shared" si="295"/>
        <v>67272.515350000001</v>
      </c>
      <c r="F66" s="177">
        <f t="shared" si="323"/>
        <v>11.238269758543344</v>
      </c>
      <c r="G66" s="175">
        <v>48099</v>
      </c>
      <c r="H66" s="176">
        <v>33581.366380000007</v>
      </c>
      <c r="I66" s="176">
        <f t="shared" si="297"/>
        <v>14517.633619999993</v>
      </c>
      <c r="J66" s="177">
        <f t="shared" si="325"/>
        <v>69.81718202041624</v>
      </c>
      <c r="K66" s="175">
        <v>55000</v>
      </c>
      <c r="L66" s="176">
        <v>24205.284800000005</v>
      </c>
      <c r="M66" s="176">
        <f t="shared" si="299"/>
        <v>30794.715199999995</v>
      </c>
      <c r="N66" s="177">
        <f t="shared" si="327"/>
        <v>44.009608727272735</v>
      </c>
      <c r="O66" s="176">
        <v>57000</v>
      </c>
      <c r="P66" s="176">
        <v>15663.692880000004</v>
      </c>
      <c r="Q66" s="176">
        <f t="shared" si="301"/>
        <v>41336.307119999998</v>
      </c>
      <c r="R66" s="136">
        <f t="shared" si="330"/>
        <v>27.480162947368431</v>
      </c>
      <c r="S66" s="175">
        <v>40000</v>
      </c>
      <c r="T66" s="176">
        <v>13886.16433</v>
      </c>
      <c r="U66" s="176">
        <f t="shared" si="303"/>
        <v>26113.83567</v>
      </c>
      <c r="V66" s="177">
        <f t="shared" si="333"/>
        <v>34.715410824999999</v>
      </c>
      <c r="W66" s="175">
        <v>40000</v>
      </c>
      <c r="X66" s="176">
        <v>22637.041070000003</v>
      </c>
      <c r="Y66" s="176">
        <f t="shared" si="305"/>
        <v>17362.958929999997</v>
      </c>
      <c r="Z66" s="178">
        <f t="shared" si="335"/>
        <v>56.592602675000002</v>
      </c>
      <c r="AA66" s="175">
        <v>82000</v>
      </c>
      <c r="AB66" s="176">
        <v>18433.65292</v>
      </c>
      <c r="AC66" s="176">
        <f t="shared" si="307"/>
        <v>63566.34708</v>
      </c>
      <c r="AD66" s="177">
        <f t="shared" si="338"/>
        <v>22.480064536585367</v>
      </c>
      <c r="AE66" s="175">
        <v>72000</v>
      </c>
      <c r="AF66" s="176">
        <v>41332.247339999994</v>
      </c>
      <c r="AG66" s="176">
        <f t="shared" si="309"/>
        <v>30667.752660000006</v>
      </c>
      <c r="AH66" s="177">
        <f t="shared" si="340"/>
        <v>57.405899083333324</v>
      </c>
      <c r="AI66" s="135">
        <v>125560</v>
      </c>
      <c r="AJ66" s="136">
        <v>68726.23358</v>
      </c>
      <c r="AK66" s="176">
        <f t="shared" si="311"/>
        <v>56833.76642</v>
      </c>
      <c r="AL66" s="177">
        <f t="shared" si="343"/>
        <v>54.73577061165976</v>
      </c>
      <c r="AM66" s="135">
        <v>83116</v>
      </c>
      <c r="AN66" s="136">
        <v>61894.921579999995</v>
      </c>
      <c r="AO66" s="176">
        <f t="shared" si="313"/>
        <v>21221.078420000005</v>
      </c>
      <c r="AP66" s="177">
        <f t="shared" si="345"/>
        <v>74.468118749699215</v>
      </c>
      <c r="AQ66" s="175">
        <v>86440</v>
      </c>
      <c r="AR66" s="176">
        <v>49571.637849999999</v>
      </c>
      <c r="AS66" s="176">
        <f t="shared" si="315"/>
        <v>36868.362150000001</v>
      </c>
      <c r="AT66" s="177">
        <f t="shared" si="347"/>
        <v>57.348030830633967</v>
      </c>
      <c r="AU66" s="176">
        <v>87000</v>
      </c>
      <c r="AV66" s="176">
        <v>59308.313249999992</v>
      </c>
      <c r="AW66" s="176">
        <f t="shared" si="317"/>
        <v>27691.686750000008</v>
      </c>
      <c r="AX66" s="136">
        <f t="shared" si="349"/>
        <v>68.170474999999982</v>
      </c>
      <c r="AY66" s="175">
        <v>99000</v>
      </c>
      <c r="AZ66" s="176">
        <v>46545.681519999998</v>
      </c>
      <c r="BA66" s="176">
        <f t="shared" si="319"/>
        <v>52454.318480000002</v>
      </c>
      <c r="BB66" s="177">
        <f t="shared" si="351"/>
        <v>47.015839919191919</v>
      </c>
      <c r="BC66" s="179">
        <v>84000</v>
      </c>
    </row>
    <row r="67" spans="1:55">
      <c r="A67" s="204" t="s">
        <v>198</v>
      </c>
      <c r="B67" s="218" t="s">
        <v>199</v>
      </c>
      <c r="C67" s="175">
        <v>13844.699999999953</v>
      </c>
      <c r="D67" s="176">
        <v>9653.4063800000004</v>
      </c>
      <c r="E67" s="176">
        <f t="shared" si="295"/>
        <v>4191.2936199999531</v>
      </c>
      <c r="F67" s="177">
        <f t="shared" si="323"/>
        <v>69.726367346349377</v>
      </c>
      <c r="G67" s="175">
        <v>50000</v>
      </c>
      <c r="H67" s="176">
        <v>21614.94656</v>
      </c>
      <c r="I67" s="176">
        <f t="shared" si="297"/>
        <v>28385.05344</v>
      </c>
      <c r="J67" s="177">
        <f t="shared" si="325"/>
        <v>43.22989312</v>
      </c>
      <c r="K67" s="175">
        <v>555160</v>
      </c>
      <c r="L67" s="176">
        <v>50512.804729999996</v>
      </c>
      <c r="M67" s="176">
        <f t="shared" si="299"/>
        <v>504647.19527000003</v>
      </c>
      <c r="N67" s="177">
        <f t="shared" si="327"/>
        <v>9.0987831850277399</v>
      </c>
      <c r="O67" s="176">
        <v>5795</v>
      </c>
      <c r="P67" s="176">
        <v>5359.3690299999998</v>
      </c>
      <c r="Q67" s="176">
        <f t="shared" si="301"/>
        <v>435.63097000000016</v>
      </c>
      <c r="R67" s="136">
        <f t="shared" si="330"/>
        <v>92.482640724762717</v>
      </c>
      <c r="S67" s="175">
        <v>34654.199999999997</v>
      </c>
      <c r="T67" s="176">
        <v>3391.9099200000001</v>
      </c>
      <c r="U67" s="176">
        <f t="shared" si="303"/>
        <v>31262.290079999999</v>
      </c>
      <c r="V67" s="177">
        <f t="shared" si="333"/>
        <v>9.7878754090413285</v>
      </c>
      <c r="W67" s="175">
        <v>7158.9</v>
      </c>
      <c r="X67" s="176">
        <v>5882.7800399999996</v>
      </c>
      <c r="Y67" s="176">
        <f t="shared" si="305"/>
        <v>1276.11996</v>
      </c>
      <c r="Z67" s="178">
        <f t="shared" si="335"/>
        <v>82.174356954280682</v>
      </c>
      <c r="AA67" s="175">
        <v>8361</v>
      </c>
      <c r="AB67" s="176">
        <v>8228.0460800000001</v>
      </c>
      <c r="AC67" s="176">
        <f t="shared" si="307"/>
        <v>132.95391999999993</v>
      </c>
      <c r="AD67" s="177">
        <f t="shared" si="338"/>
        <v>98.409832316708517</v>
      </c>
      <c r="AE67" s="175">
        <v>97715</v>
      </c>
      <c r="AF67" s="176">
        <v>3100.49845</v>
      </c>
      <c r="AG67" s="176">
        <f t="shared" si="309"/>
        <v>94614.501550000001</v>
      </c>
      <c r="AH67" s="177">
        <f t="shared" si="340"/>
        <v>3.173001535076498</v>
      </c>
      <c r="AI67" s="135">
        <v>6265.8</v>
      </c>
      <c r="AJ67" s="136">
        <v>4686.7182599999996</v>
      </c>
      <c r="AK67" s="176">
        <f t="shared" si="311"/>
        <v>1579.0817400000005</v>
      </c>
      <c r="AL67" s="177">
        <f t="shared" si="343"/>
        <v>74.798401800248953</v>
      </c>
      <c r="AM67" s="135">
        <v>2658</v>
      </c>
      <c r="AN67" s="136">
        <v>2480.4826800000001</v>
      </c>
      <c r="AO67" s="176">
        <f t="shared" si="313"/>
        <v>177.51731999999993</v>
      </c>
      <c r="AP67" s="177">
        <f t="shared" si="345"/>
        <v>93.321395033860043</v>
      </c>
      <c r="AQ67" s="175">
        <v>7961.8</v>
      </c>
      <c r="AR67" s="176">
        <v>2588.9536700000003</v>
      </c>
      <c r="AS67" s="176">
        <f t="shared" si="315"/>
        <v>5372.8463300000003</v>
      </c>
      <c r="AT67" s="177">
        <f t="shared" si="347"/>
        <v>32.517190459443846</v>
      </c>
      <c r="AU67" s="176">
        <v>4521.3</v>
      </c>
      <c r="AV67" s="176">
        <v>2091.11546</v>
      </c>
      <c r="AW67" s="176">
        <f t="shared" si="317"/>
        <v>2430.1845400000002</v>
      </c>
      <c r="AX67" s="136">
        <f t="shared" si="349"/>
        <v>46.250314290137787</v>
      </c>
      <c r="AY67" s="175">
        <v>8565</v>
      </c>
      <c r="AZ67" s="176">
        <v>5673.30573</v>
      </c>
      <c r="BA67" s="176">
        <f t="shared" si="319"/>
        <v>2891.69427</v>
      </c>
      <c r="BB67" s="177">
        <f t="shared" si="351"/>
        <v>66.238245534150607</v>
      </c>
      <c r="BC67" s="179">
        <v>7019</v>
      </c>
    </row>
    <row r="68" spans="1:55">
      <c r="A68" s="204" t="s">
        <v>200</v>
      </c>
      <c r="B68" s="218" t="s">
        <v>201</v>
      </c>
      <c r="C68" s="175">
        <v>180256.6</v>
      </c>
      <c r="D68" s="176">
        <v>31930.80603</v>
      </c>
      <c r="E68" s="176">
        <f t="shared" si="295"/>
        <v>148325.79397</v>
      </c>
      <c r="F68" s="177">
        <f t="shared" si="323"/>
        <v>17.714084272087678</v>
      </c>
      <c r="G68" s="175">
        <v>45268.5</v>
      </c>
      <c r="H68" s="176">
        <v>14313.751480000001</v>
      </c>
      <c r="I68" s="176">
        <f t="shared" si="297"/>
        <v>30954.748520000001</v>
      </c>
      <c r="J68" s="177">
        <f t="shared" si="325"/>
        <v>31.61967257585297</v>
      </c>
      <c r="K68" s="175">
        <v>38250</v>
      </c>
      <c r="L68" s="176">
        <v>28446.148709999998</v>
      </c>
      <c r="M68" s="176">
        <f t="shared" si="299"/>
        <v>9803.8512900000023</v>
      </c>
      <c r="N68" s="177">
        <f t="shared" si="327"/>
        <v>74.369016235294112</v>
      </c>
      <c r="O68" s="176">
        <v>28750</v>
      </c>
      <c r="P68" s="176">
        <v>24000</v>
      </c>
      <c r="Q68" s="176">
        <f t="shared" si="301"/>
        <v>4750</v>
      </c>
      <c r="R68" s="136">
        <f t="shared" si="330"/>
        <v>83.478260869565219</v>
      </c>
      <c r="S68" s="175">
        <v>266155</v>
      </c>
      <c r="T68" s="176">
        <v>54160</v>
      </c>
      <c r="U68" s="176">
        <f t="shared" si="303"/>
        <v>211995</v>
      </c>
      <c r="V68" s="177">
        <f t="shared" si="333"/>
        <v>20.349044729574871</v>
      </c>
      <c r="W68" s="175">
        <v>215515</v>
      </c>
      <c r="X68" s="176">
        <v>45772.5</v>
      </c>
      <c r="Y68" s="176">
        <f t="shared" si="305"/>
        <v>169742.5</v>
      </c>
      <c r="Z68" s="178">
        <f t="shared" si="335"/>
        <v>21.238660882073173</v>
      </c>
      <c r="AA68" s="175">
        <v>164939.5</v>
      </c>
      <c r="AB68" s="176">
        <v>55327.15724</v>
      </c>
      <c r="AC68" s="176">
        <f t="shared" si="307"/>
        <v>109612.34276</v>
      </c>
      <c r="AD68" s="177">
        <f t="shared" si="338"/>
        <v>33.543909882108288</v>
      </c>
      <c r="AE68" s="175">
        <v>235420</v>
      </c>
      <c r="AF68" s="176">
        <v>120403.74276000001</v>
      </c>
      <c r="AG68" s="176">
        <f t="shared" si="309"/>
        <v>115016.25723999999</v>
      </c>
      <c r="AH68" s="177">
        <f t="shared" si="340"/>
        <v>51.144228510746757</v>
      </c>
      <c r="AI68" s="135">
        <v>249851</v>
      </c>
      <c r="AJ68" s="136">
        <v>115334.23436999999</v>
      </c>
      <c r="AK68" s="176">
        <f t="shared" si="311"/>
        <v>134516.76563000001</v>
      </c>
      <c r="AL68" s="177">
        <f t="shared" si="343"/>
        <v>46.161205826672692</v>
      </c>
      <c r="AM68" s="135">
        <v>282333</v>
      </c>
      <c r="AN68" s="136">
        <v>181458.22512000002</v>
      </c>
      <c r="AO68" s="176">
        <f t="shared" si="313"/>
        <v>100874.77487999998</v>
      </c>
      <c r="AP68" s="177">
        <f t="shared" si="345"/>
        <v>64.270993868942</v>
      </c>
      <c r="AQ68" s="175">
        <v>196653.7</v>
      </c>
      <c r="AR68" s="176">
        <v>140715.87377000001</v>
      </c>
      <c r="AS68" s="176">
        <f t="shared" si="315"/>
        <v>55937.826230000006</v>
      </c>
      <c r="AT68" s="177">
        <f t="shared" si="347"/>
        <v>71.555162079330316</v>
      </c>
      <c r="AU68" s="176">
        <v>159101.5</v>
      </c>
      <c r="AV68" s="176">
        <v>129085.14184</v>
      </c>
      <c r="AW68" s="176">
        <f t="shared" si="317"/>
        <v>30016.358160000003</v>
      </c>
      <c r="AX68" s="136">
        <f t="shared" si="349"/>
        <v>81.133830818691209</v>
      </c>
      <c r="AY68" s="175">
        <v>137600</v>
      </c>
      <c r="AZ68" s="176">
        <v>107317.72628</v>
      </c>
      <c r="BA68" s="176">
        <f t="shared" si="319"/>
        <v>30282.273719999997</v>
      </c>
      <c r="BB68" s="177">
        <f t="shared" si="351"/>
        <v>77.992533633720925</v>
      </c>
      <c r="BC68" s="179">
        <v>136890</v>
      </c>
    </row>
    <row r="69" spans="1:55">
      <c r="A69" s="118" t="s">
        <v>202</v>
      </c>
      <c r="B69" s="223" t="s">
        <v>203</v>
      </c>
      <c r="C69" s="119">
        <v>0</v>
      </c>
      <c r="D69" s="120">
        <v>0</v>
      </c>
      <c r="E69" s="120">
        <f t="shared" si="295"/>
        <v>0</v>
      </c>
      <c r="F69" s="121" t="s">
        <v>74</v>
      </c>
      <c r="G69" s="119">
        <v>0</v>
      </c>
      <c r="H69" s="120">
        <v>0</v>
      </c>
      <c r="I69" s="120">
        <f t="shared" si="297"/>
        <v>0</v>
      </c>
      <c r="J69" s="121" t="s">
        <v>74</v>
      </c>
      <c r="K69" s="119">
        <v>0</v>
      </c>
      <c r="L69" s="120">
        <v>0</v>
      </c>
      <c r="M69" s="120">
        <f t="shared" si="299"/>
        <v>0</v>
      </c>
      <c r="N69" s="121" t="s">
        <v>74</v>
      </c>
      <c r="O69" s="120">
        <v>0</v>
      </c>
      <c r="P69" s="120">
        <v>0</v>
      </c>
      <c r="Q69" s="120">
        <f t="shared" si="301"/>
        <v>0</v>
      </c>
      <c r="R69" s="122" t="s">
        <v>74</v>
      </c>
      <c r="S69" s="119">
        <v>0</v>
      </c>
      <c r="T69" s="120">
        <v>0</v>
      </c>
      <c r="U69" s="120">
        <f t="shared" si="303"/>
        <v>0</v>
      </c>
      <c r="V69" s="121" t="s">
        <v>74</v>
      </c>
      <c r="W69" s="119">
        <v>400000</v>
      </c>
      <c r="X69" s="120">
        <v>0</v>
      </c>
      <c r="Y69" s="120">
        <f t="shared" si="305"/>
        <v>400000</v>
      </c>
      <c r="Z69" s="123">
        <f t="shared" si="335"/>
        <v>0</v>
      </c>
      <c r="AA69" s="119">
        <v>152500</v>
      </c>
      <c r="AB69" s="120">
        <v>0</v>
      </c>
      <c r="AC69" s="120">
        <f t="shared" si="307"/>
        <v>152500</v>
      </c>
      <c r="AD69" s="121">
        <f t="shared" si="338"/>
        <v>0</v>
      </c>
      <c r="AE69" s="119">
        <v>220000</v>
      </c>
      <c r="AF69" s="120">
        <v>46241.35</v>
      </c>
      <c r="AG69" s="120">
        <f t="shared" si="309"/>
        <v>173758.65</v>
      </c>
      <c r="AH69" s="121">
        <f t="shared" si="340"/>
        <v>21.018795454545451</v>
      </c>
      <c r="AI69" s="124">
        <v>106300</v>
      </c>
      <c r="AJ69" s="122">
        <v>106258.34999999999</v>
      </c>
      <c r="AK69" s="120">
        <f t="shared" si="311"/>
        <v>41.650000000008731</v>
      </c>
      <c r="AL69" s="121">
        <f t="shared" si="343"/>
        <v>99.960818438381921</v>
      </c>
      <c r="AM69" s="124">
        <v>11000</v>
      </c>
      <c r="AN69" s="122">
        <v>0</v>
      </c>
      <c r="AO69" s="120">
        <f t="shared" si="313"/>
        <v>11000</v>
      </c>
      <c r="AP69" s="121">
        <f t="shared" si="345"/>
        <v>0</v>
      </c>
      <c r="AQ69" s="119">
        <v>155000</v>
      </c>
      <c r="AR69" s="120">
        <v>107005.5</v>
      </c>
      <c r="AS69" s="120">
        <f t="shared" si="315"/>
        <v>47994.5</v>
      </c>
      <c r="AT69" s="121">
        <f t="shared" si="347"/>
        <v>69.035806451612899</v>
      </c>
      <c r="AU69" s="120">
        <v>0</v>
      </c>
      <c r="AV69" s="120">
        <v>0</v>
      </c>
      <c r="AW69" s="120">
        <f t="shared" si="317"/>
        <v>0</v>
      </c>
      <c r="AX69" s="122" t="s">
        <v>74</v>
      </c>
      <c r="AY69" s="119">
        <v>0</v>
      </c>
      <c r="AZ69" s="120">
        <v>0</v>
      </c>
      <c r="BA69" s="120">
        <f t="shared" si="319"/>
        <v>0</v>
      </c>
      <c r="BB69" s="121" t="s">
        <v>74</v>
      </c>
      <c r="BC69" s="222">
        <v>0</v>
      </c>
    </row>
    <row r="70" spans="1:55">
      <c r="A70" s="204" t="s">
        <v>204</v>
      </c>
      <c r="B70" s="218" t="s">
        <v>205</v>
      </c>
      <c r="C70" s="175">
        <v>167134.6</v>
      </c>
      <c r="D70" s="176">
        <v>165882.88923999999</v>
      </c>
      <c r="E70" s="176">
        <f t="shared" si="295"/>
        <v>1251.7107600000163</v>
      </c>
      <c r="F70" s="177">
        <f t="shared" si="323"/>
        <v>99.251076222397984</v>
      </c>
      <c r="G70" s="175">
        <v>163982.72</v>
      </c>
      <c r="H70" s="176">
        <v>156352.13318</v>
      </c>
      <c r="I70" s="176">
        <f t="shared" si="297"/>
        <v>7630.5868199999968</v>
      </c>
      <c r="J70" s="177">
        <f t="shared" si="325"/>
        <v>95.346712860964871</v>
      </c>
      <c r="K70" s="175">
        <v>180653.2</v>
      </c>
      <c r="L70" s="176">
        <v>168403.56771999999</v>
      </c>
      <c r="M70" s="176">
        <f t="shared" si="299"/>
        <v>12249.63228000002</v>
      </c>
      <c r="N70" s="177">
        <f t="shared" si="327"/>
        <v>93.219255302424742</v>
      </c>
      <c r="O70" s="176">
        <v>213217</v>
      </c>
      <c r="P70" s="176">
        <v>177384.09272999997</v>
      </c>
      <c r="Q70" s="176">
        <f t="shared" si="301"/>
        <v>35832.907270000025</v>
      </c>
      <c r="R70" s="136">
        <f t="shared" si="330"/>
        <v>83.194160282716652</v>
      </c>
      <c r="S70" s="175">
        <v>211808</v>
      </c>
      <c r="T70" s="176">
        <v>182470.78612</v>
      </c>
      <c r="U70" s="176">
        <f t="shared" si="303"/>
        <v>29337.213879999996</v>
      </c>
      <c r="V70" s="177">
        <f t="shared" si="333"/>
        <v>86.149147397643162</v>
      </c>
      <c r="W70" s="175">
        <v>275280.3</v>
      </c>
      <c r="X70" s="176">
        <v>213648.92340999999</v>
      </c>
      <c r="Y70" s="176">
        <f t="shared" si="305"/>
        <v>61631.37659</v>
      </c>
      <c r="Z70" s="178">
        <f t="shared" si="335"/>
        <v>77.611410409680602</v>
      </c>
      <c r="AA70" s="175">
        <v>313775.59999999998</v>
      </c>
      <c r="AB70" s="176">
        <v>207458.00469</v>
      </c>
      <c r="AC70" s="176">
        <f t="shared" si="307"/>
        <v>106317.59530999998</v>
      </c>
      <c r="AD70" s="177">
        <f t="shared" si="338"/>
        <v>66.116678508462741</v>
      </c>
      <c r="AE70" s="175">
        <v>298200.5</v>
      </c>
      <c r="AF70" s="176">
        <v>208405.47805999999</v>
      </c>
      <c r="AG70" s="176">
        <f t="shared" si="309"/>
        <v>89795.021940000006</v>
      </c>
      <c r="AH70" s="177">
        <f t="shared" si="340"/>
        <v>69.887702421692794</v>
      </c>
      <c r="AI70" s="135">
        <v>310485</v>
      </c>
      <c r="AJ70" s="136">
        <v>235959.79385999998</v>
      </c>
      <c r="AK70" s="176">
        <f t="shared" si="311"/>
        <v>74525.206140000024</v>
      </c>
      <c r="AL70" s="177">
        <f t="shared" si="343"/>
        <v>75.997163747040901</v>
      </c>
      <c r="AM70" s="135">
        <v>273716.59999999998</v>
      </c>
      <c r="AN70" s="136">
        <v>244316.26444999996</v>
      </c>
      <c r="AO70" s="176">
        <f t="shared" si="313"/>
        <v>29400.335550000018</v>
      </c>
      <c r="AP70" s="177">
        <f t="shared" si="345"/>
        <v>89.258840877754579</v>
      </c>
      <c r="AQ70" s="175">
        <v>304191.90000000002</v>
      </c>
      <c r="AR70" s="176">
        <v>217082.68957999998</v>
      </c>
      <c r="AS70" s="176">
        <f t="shared" si="315"/>
        <v>87109.210420000047</v>
      </c>
      <c r="AT70" s="177">
        <f t="shared" si="347"/>
        <v>71.363731111840906</v>
      </c>
      <c r="AU70" s="176">
        <v>257165.69999999998</v>
      </c>
      <c r="AV70" s="176">
        <v>245674.75211999999</v>
      </c>
      <c r="AW70" s="176">
        <f t="shared" si="317"/>
        <v>11490.947879999992</v>
      </c>
      <c r="AX70" s="136">
        <f t="shared" si="349"/>
        <v>95.531694981095853</v>
      </c>
      <c r="AY70" s="175">
        <v>258795.9</v>
      </c>
      <c r="AZ70" s="176">
        <v>230815.38999</v>
      </c>
      <c r="BA70" s="176">
        <f t="shared" si="319"/>
        <v>27980.510009999998</v>
      </c>
      <c r="BB70" s="177">
        <f t="shared" si="351"/>
        <v>89.188194244962929</v>
      </c>
      <c r="BC70" s="179">
        <v>245731.5</v>
      </c>
    </row>
    <row r="71" spans="1:55">
      <c r="A71" s="204" t="s">
        <v>206</v>
      </c>
      <c r="B71" s="218" t="s">
        <v>207</v>
      </c>
      <c r="C71" s="175">
        <v>10934883</v>
      </c>
      <c r="D71" s="176">
        <v>10916399.999560002</v>
      </c>
      <c r="E71" s="176">
        <f t="shared" si="295"/>
        <v>18483.000439997762</v>
      </c>
      <c r="F71" s="177">
        <f t="shared" si="323"/>
        <v>99.830972124347397</v>
      </c>
      <c r="G71" s="175">
        <v>16812000</v>
      </c>
      <c r="H71" s="176">
        <v>10916400</v>
      </c>
      <c r="I71" s="176">
        <f t="shared" si="297"/>
        <v>5895600</v>
      </c>
      <c r="J71" s="177">
        <f t="shared" si="325"/>
        <v>64.932191291934345</v>
      </c>
      <c r="K71" s="175">
        <v>13313400</v>
      </c>
      <c r="L71" s="176">
        <v>12588200</v>
      </c>
      <c r="M71" s="176">
        <f t="shared" si="299"/>
        <v>725200</v>
      </c>
      <c r="N71" s="177">
        <f t="shared" si="327"/>
        <v>94.552856520498139</v>
      </c>
      <c r="O71" s="176">
        <v>14025500</v>
      </c>
      <c r="P71" s="176">
        <v>14022757.835200002</v>
      </c>
      <c r="Q71" s="176">
        <f t="shared" si="301"/>
        <v>2742.164799997583</v>
      </c>
      <c r="R71" s="136">
        <f t="shared" si="330"/>
        <v>99.980448719831756</v>
      </c>
      <c r="S71" s="175">
        <v>17144200</v>
      </c>
      <c r="T71" s="176">
        <v>14621599.998700002</v>
      </c>
      <c r="U71" s="176">
        <f t="shared" si="303"/>
        <v>2522600.0012999978</v>
      </c>
      <c r="V71" s="177">
        <f t="shared" si="333"/>
        <v>85.285985923519334</v>
      </c>
      <c r="W71" s="175">
        <v>15170000</v>
      </c>
      <c r="X71" s="176">
        <v>15170000.000000002</v>
      </c>
      <c r="Y71" s="176">
        <f t="shared" si="305"/>
        <v>0</v>
      </c>
      <c r="Z71" s="178">
        <f t="shared" si="335"/>
        <v>100.00000000000003</v>
      </c>
      <c r="AA71" s="175">
        <v>15777000</v>
      </c>
      <c r="AB71" s="176">
        <v>15777000</v>
      </c>
      <c r="AC71" s="176">
        <f t="shared" si="307"/>
        <v>0</v>
      </c>
      <c r="AD71" s="177">
        <f t="shared" si="338"/>
        <v>100</v>
      </c>
      <c r="AE71" s="175">
        <v>16250000</v>
      </c>
      <c r="AF71" s="176">
        <v>16250000.000040002</v>
      </c>
      <c r="AG71" s="176">
        <f t="shared" si="309"/>
        <v>-4.0002167224884033E-5</v>
      </c>
      <c r="AH71" s="177">
        <f t="shared" si="340"/>
        <v>100.00000000024616</v>
      </c>
      <c r="AI71" s="135">
        <v>16738000</v>
      </c>
      <c r="AJ71" s="136">
        <v>16737999.99852</v>
      </c>
      <c r="AK71" s="176">
        <f t="shared" si="311"/>
        <v>1.4800000935792923E-3</v>
      </c>
      <c r="AL71" s="177">
        <f t="shared" si="343"/>
        <v>99.999999991157836</v>
      </c>
      <c r="AM71" s="135">
        <v>17599000</v>
      </c>
      <c r="AN71" s="136">
        <v>17506166.665599998</v>
      </c>
      <c r="AO71" s="176">
        <f t="shared" si="313"/>
        <v>92833.334400001913</v>
      </c>
      <c r="AP71" s="177">
        <f t="shared" si="345"/>
        <v>99.472507901585303</v>
      </c>
      <c r="AQ71" s="175">
        <v>18248500</v>
      </c>
      <c r="AR71" s="176">
        <v>18186000</v>
      </c>
      <c r="AS71" s="176">
        <f t="shared" si="315"/>
        <v>62500</v>
      </c>
      <c r="AT71" s="177">
        <f t="shared" si="347"/>
        <v>99.657506096391472</v>
      </c>
      <c r="AU71" s="176">
        <v>20612418</v>
      </c>
      <c r="AV71" s="176">
        <v>20612417.670649998</v>
      </c>
      <c r="AW71" s="176">
        <f t="shared" si="317"/>
        <v>0.32935000211000443</v>
      </c>
      <c r="AX71" s="136">
        <f t="shared" si="349"/>
        <v>99.999998402176772</v>
      </c>
      <c r="AY71" s="175">
        <v>23481717.699999999</v>
      </c>
      <c r="AZ71" s="176">
        <v>21340048.721650001</v>
      </c>
      <c r="BA71" s="176">
        <f t="shared" si="319"/>
        <v>2141668.9783499986</v>
      </c>
      <c r="BB71" s="177">
        <f t="shared" si="351"/>
        <v>90.879419445750344</v>
      </c>
      <c r="BC71" s="179">
        <v>24276700</v>
      </c>
    </row>
    <row r="72" spans="1:55">
      <c r="A72" s="204"/>
      <c r="B72" s="218"/>
      <c r="C72" s="168"/>
      <c r="D72" s="169"/>
      <c r="E72" s="169"/>
      <c r="F72" s="170"/>
      <c r="G72" s="168"/>
      <c r="H72" s="169"/>
      <c r="I72" s="169"/>
      <c r="J72" s="170"/>
      <c r="K72" s="168"/>
      <c r="L72" s="169"/>
      <c r="M72" s="169"/>
      <c r="N72" s="170"/>
      <c r="O72" s="169"/>
      <c r="P72" s="169"/>
      <c r="Q72" s="169"/>
      <c r="R72" s="171"/>
      <c r="S72" s="168"/>
      <c r="T72" s="169"/>
      <c r="U72" s="169"/>
      <c r="V72" s="170"/>
      <c r="W72" s="168"/>
      <c r="X72" s="169"/>
      <c r="Y72" s="169"/>
      <c r="Z72" s="172"/>
      <c r="AA72" s="168"/>
      <c r="AB72" s="169"/>
      <c r="AC72" s="169"/>
      <c r="AD72" s="170"/>
      <c r="AE72" s="168"/>
      <c r="AF72" s="169"/>
      <c r="AG72" s="169"/>
      <c r="AH72" s="170"/>
      <c r="AI72" s="173"/>
      <c r="AJ72" s="171"/>
      <c r="AK72" s="169"/>
      <c r="AL72" s="170"/>
      <c r="AM72" s="173"/>
      <c r="AN72" s="171"/>
      <c r="AO72" s="169"/>
      <c r="AP72" s="170"/>
      <c r="AQ72" s="168"/>
      <c r="AR72" s="169"/>
      <c r="AS72" s="169"/>
      <c r="AT72" s="170"/>
      <c r="AU72" s="169"/>
      <c r="AV72" s="169"/>
      <c r="AW72" s="169"/>
      <c r="AX72" s="171"/>
      <c r="AY72" s="168"/>
      <c r="AZ72" s="169"/>
      <c r="BA72" s="169"/>
      <c r="BB72" s="170"/>
      <c r="BC72" s="174"/>
    </row>
    <row r="73" spans="1:55">
      <c r="A73" s="202">
        <v>1.05</v>
      </c>
      <c r="B73" s="180" t="s">
        <v>208</v>
      </c>
      <c r="C73" s="168">
        <f t="shared" ref="C73" si="353">SUM(C74:C77)</f>
        <v>72176.5</v>
      </c>
      <c r="D73" s="169">
        <f t="shared" ref="D73:L73" si="354">SUM(D74:D77)</f>
        <v>38695.414120000001</v>
      </c>
      <c r="E73" s="169">
        <f t="shared" si="295"/>
        <v>33481.085879999999</v>
      </c>
      <c r="F73" s="170">
        <f t="shared" ref="F73:F77" si="355">+(D73/C73)*100</f>
        <v>53.612206355254131</v>
      </c>
      <c r="G73" s="168">
        <f t="shared" ref="G73" si="356">SUM(G74:G77)</f>
        <v>58606.5</v>
      </c>
      <c r="H73" s="169">
        <f t="shared" si="354"/>
        <v>29759.565340000001</v>
      </c>
      <c r="I73" s="169">
        <f t="shared" si="297"/>
        <v>28846.934659999999</v>
      </c>
      <c r="J73" s="170">
        <f t="shared" ref="J73:J77" si="357">+(H73/G73)*100</f>
        <v>50.778608755001578</v>
      </c>
      <c r="K73" s="168">
        <f t="shared" ref="K73" si="358">SUM(K74:K77)</f>
        <v>34378.199999999997</v>
      </c>
      <c r="L73" s="169">
        <f t="shared" si="354"/>
        <v>22397.459639999997</v>
      </c>
      <c r="M73" s="169">
        <f t="shared" si="299"/>
        <v>11980.74036</v>
      </c>
      <c r="N73" s="170">
        <f t="shared" ref="N73:N77" si="359">+(L73/K73)*100</f>
        <v>65.15018133584654</v>
      </c>
      <c r="O73" s="169">
        <f t="shared" ref="O73" si="360">SUM(O74:O77)</f>
        <v>22169.5</v>
      </c>
      <c r="P73" s="169">
        <f t="shared" ref="P73" si="361">SUM(P74:P77)</f>
        <v>18899.78184</v>
      </c>
      <c r="Q73" s="169">
        <f t="shared" si="301"/>
        <v>3269.7181600000004</v>
      </c>
      <c r="R73" s="171">
        <f t="shared" ref="R73:R77" si="362">+(P73/O73)*100</f>
        <v>85.251276934527169</v>
      </c>
      <c r="S73" s="168">
        <f t="shared" ref="S73" si="363">SUM(S74:S77)</f>
        <v>46604.3</v>
      </c>
      <c r="T73" s="169">
        <f t="shared" ref="T73:X73" si="364">SUM(T74:T77)</f>
        <v>16257.50347</v>
      </c>
      <c r="U73" s="169">
        <f t="shared" si="303"/>
        <v>30346.796530000003</v>
      </c>
      <c r="V73" s="170">
        <f t="shared" ref="V73:V77" si="365">+(T73/S73)*100</f>
        <v>34.884127580502231</v>
      </c>
      <c r="W73" s="168">
        <f t="shared" ref="W73" si="366">SUM(W74:W77)</f>
        <v>42734.9</v>
      </c>
      <c r="X73" s="169">
        <f t="shared" si="364"/>
        <v>18288.725770000001</v>
      </c>
      <c r="Y73" s="169">
        <f t="shared" si="305"/>
        <v>24446.174230000001</v>
      </c>
      <c r="Z73" s="172">
        <f t="shared" ref="Z73:Z77" si="367">+(X73/W73)*100</f>
        <v>42.795761239642545</v>
      </c>
      <c r="AA73" s="168">
        <f t="shared" ref="AA73" si="368">SUM(AA74:AA77)</f>
        <v>21783.5</v>
      </c>
      <c r="AB73" s="169">
        <f t="shared" ref="AB73:AF73" si="369">SUM(AB74:AB77)</f>
        <v>12567.702750000002</v>
      </c>
      <c r="AC73" s="169">
        <f t="shared" si="307"/>
        <v>9215.7972499999978</v>
      </c>
      <c r="AD73" s="170">
        <f t="shared" ref="AD73:AD77" si="370">+(AB73/AA73)*100</f>
        <v>57.693679849427326</v>
      </c>
      <c r="AE73" s="168">
        <f t="shared" ref="AE73" si="371">SUM(AE74:AE77)</f>
        <v>32754.799999999999</v>
      </c>
      <c r="AF73" s="169">
        <f t="shared" si="369"/>
        <v>9551.6150000000016</v>
      </c>
      <c r="AG73" s="169">
        <f t="shared" si="309"/>
        <v>23203.184999999998</v>
      </c>
      <c r="AH73" s="170">
        <f t="shared" ref="AH73:AH77" si="372">+(AF73/AE73)*100</f>
        <v>29.160962668066976</v>
      </c>
      <c r="AI73" s="173">
        <f t="shared" ref="AI73" si="373">SUM(AI74:AI77)</f>
        <v>20850.199999999997</v>
      </c>
      <c r="AJ73" s="171">
        <f t="shared" ref="AJ73:AN73" si="374">SUM(AJ74:AJ77)</f>
        <v>10859.399999999998</v>
      </c>
      <c r="AK73" s="169">
        <f t="shared" si="311"/>
        <v>9990.7999999999993</v>
      </c>
      <c r="AL73" s="170">
        <f t="shared" ref="AL73:AL77" si="375">+(AJ73/AI73)*100</f>
        <v>52.082953640732455</v>
      </c>
      <c r="AM73" s="173">
        <f t="shared" ref="AM73" si="376">SUM(AM74:AM77)</f>
        <v>27344.400000000001</v>
      </c>
      <c r="AN73" s="171">
        <f t="shared" si="374"/>
        <v>14045.026539999999</v>
      </c>
      <c r="AO73" s="169">
        <f t="shared" si="313"/>
        <v>13299.373460000003</v>
      </c>
      <c r="AP73" s="170">
        <f t="shared" ref="AP73:AP77" si="377">+(AN73/AM73)*100</f>
        <v>51.363447506619266</v>
      </c>
      <c r="AQ73" s="168">
        <f>SUM(AQ74:AQ77)</f>
        <v>8301.1</v>
      </c>
      <c r="AR73" s="169">
        <f>SUM(AR74:AR77)</f>
        <v>3616.9900000000002</v>
      </c>
      <c r="AS73" s="169">
        <f t="shared" si="315"/>
        <v>4684.1100000000006</v>
      </c>
      <c r="AT73" s="170">
        <f t="shared" ref="AT73:AT75" si="378">+(AR73/AQ73)*100</f>
        <v>43.572418113262103</v>
      </c>
      <c r="AU73" s="169">
        <f>SUM(AU74:AU77)</f>
        <v>8215.4</v>
      </c>
      <c r="AV73" s="169">
        <f t="shared" ref="AV73:AZ73" si="379">SUM(AV74:AV77)</f>
        <v>2423.0950000000003</v>
      </c>
      <c r="AW73" s="169">
        <f t="shared" si="317"/>
        <v>5792.3049999999994</v>
      </c>
      <c r="AX73" s="171">
        <f t="shared" ref="AX73:AX77" si="380">+(AV73/AU73)*100</f>
        <v>29.494546826691341</v>
      </c>
      <c r="AY73" s="168">
        <f t="shared" ref="AY73" si="381">SUM(AY74:AY77)</f>
        <v>28465.599999999999</v>
      </c>
      <c r="AZ73" s="169">
        <f t="shared" si="379"/>
        <v>4008.3485999999998</v>
      </c>
      <c r="BA73" s="169">
        <f t="shared" si="319"/>
        <v>24457.251399999997</v>
      </c>
      <c r="BB73" s="170">
        <f t="shared" ref="BB73:BB77" si="382">+(AZ73/AY73)*100</f>
        <v>14.081377522342759</v>
      </c>
      <c r="BC73" s="174">
        <f t="shared" ref="BC73" si="383">SUM(BC74:BC77)</f>
        <v>35648.1</v>
      </c>
    </row>
    <row r="74" spans="1:55">
      <c r="A74" s="204" t="s">
        <v>209</v>
      </c>
      <c r="B74" s="218" t="s">
        <v>210</v>
      </c>
      <c r="C74" s="175">
        <v>8020.7</v>
      </c>
      <c r="D74" s="176">
        <v>7040.0130000000008</v>
      </c>
      <c r="E74" s="176">
        <f t="shared" si="295"/>
        <v>980.68699999999899</v>
      </c>
      <c r="F74" s="177">
        <f t="shared" si="355"/>
        <v>87.773049733813764</v>
      </c>
      <c r="G74" s="175">
        <v>14126.9</v>
      </c>
      <c r="H74" s="176">
        <v>6537.8950000000004</v>
      </c>
      <c r="I74" s="176">
        <f t="shared" si="297"/>
        <v>7589.0049999999992</v>
      </c>
      <c r="J74" s="177">
        <f t="shared" si="357"/>
        <v>46.279757059227435</v>
      </c>
      <c r="K74" s="175">
        <v>2630.5</v>
      </c>
      <c r="L74" s="176">
        <v>1250.43</v>
      </c>
      <c r="M74" s="176">
        <f t="shared" si="299"/>
        <v>1380.07</v>
      </c>
      <c r="N74" s="177">
        <f t="shared" si="359"/>
        <v>47.535829690172974</v>
      </c>
      <c r="O74" s="176">
        <v>1415</v>
      </c>
      <c r="P74" s="176">
        <v>868.85</v>
      </c>
      <c r="Q74" s="176">
        <f t="shared" si="301"/>
        <v>546.15</v>
      </c>
      <c r="R74" s="136">
        <f t="shared" si="362"/>
        <v>61.402826855123671</v>
      </c>
      <c r="S74" s="175">
        <v>12906.5</v>
      </c>
      <c r="T74" s="176">
        <v>903.35599999999999</v>
      </c>
      <c r="U74" s="176">
        <f t="shared" si="303"/>
        <v>12003.144</v>
      </c>
      <c r="V74" s="177">
        <f t="shared" si="365"/>
        <v>6.9992329446402977</v>
      </c>
      <c r="W74" s="175">
        <v>5704.2</v>
      </c>
      <c r="X74" s="176">
        <v>851.64400000000001</v>
      </c>
      <c r="Y74" s="176">
        <f t="shared" si="305"/>
        <v>4852.5559999999996</v>
      </c>
      <c r="Z74" s="178">
        <f t="shared" si="367"/>
        <v>14.930121664738264</v>
      </c>
      <c r="AA74" s="175">
        <v>1511.1</v>
      </c>
      <c r="AB74" s="176">
        <v>450.21750000000009</v>
      </c>
      <c r="AC74" s="176">
        <f t="shared" si="307"/>
        <v>1060.8824999999997</v>
      </c>
      <c r="AD74" s="177">
        <f t="shared" si="370"/>
        <v>29.794024220766335</v>
      </c>
      <c r="AE74" s="175">
        <v>3071.2</v>
      </c>
      <c r="AF74" s="176">
        <v>652.83500000000004</v>
      </c>
      <c r="AG74" s="176">
        <f t="shared" si="309"/>
        <v>2418.3649999999998</v>
      </c>
      <c r="AH74" s="177">
        <f t="shared" si="372"/>
        <v>21.25667491534254</v>
      </c>
      <c r="AI74" s="135">
        <v>1928.9</v>
      </c>
      <c r="AJ74" s="136">
        <v>1004.05</v>
      </c>
      <c r="AK74" s="176">
        <f t="shared" si="311"/>
        <v>924.85000000000014</v>
      </c>
      <c r="AL74" s="177">
        <f t="shared" si="375"/>
        <v>52.052983565762865</v>
      </c>
      <c r="AM74" s="135">
        <v>2078.6999999999998</v>
      </c>
      <c r="AN74" s="136">
        <v>922.61500000000001</v>
      </c>
      <c r="AO74" s="176">
        <f t="shared" si="313"/>
        <v>1156.0849999999998</v>
      </c>
      <c r="AP74" s="177">
        <f t="shared" si="377"/>
        <v>44.384230528695824</v>
      </c>
      <c r="AQ74" s="175">
        <v>1188.4000000000001</v>
      </c>
      <c r="AR74" s="176">
        <v>382.59</v>
      </c>
      <c r="AS74" s="176">
        <f t="shared" si="315"/>
        <v>805.81000000000017</v>
      </c>
      <c r="AT74" s="177">
        <f t="shared" si="378"/>
        <v>32.193705822955231</v>
      </c>
      <c r="AU74" s="176">
        <v>200.4</v>
      </c>
      <c r="AV74" s="176">
        <v>8.1950000000000003</v>
      </c>
      <c r="AW74" s="176">
        <f t="shared" si="317"/>
        <v>192.20500000000001</v>
      </c>
      <c r="AX74" s="136">
        <f t="shared" si="380"/>
        <v>4.0893213572854288</v>
      </c>
      <c r="AY74" s="175">
        <v>608.6</v>
      </c>
      <c r="AZ74" s="176">
        <v>9</v>
      </c>
      <c r="BA74" s="176">
        <f t="shared" si="319"/>
        <v>599.6</v>
      </c>
      <c r="BB74" s="177">
        <f t="shared" si="382"/>
        <v>1.4788038120276044</v>
      </c>
      <c r="BC74" s="179">
        <v>2366.1</v>
      </c>
    </row>
    <row r="75" spans="1:55">
      <c r="A75" s="204" t="s">
        <v>211</v>
      </c>
      <c r="B75" s="218" t="s">
        <v>212</v>
      </c>
      <c r="C75" s="175">
        <v>24655.799999999996</v>
      </c>
      <c r="D75" s="176">
        <v>21375.452020000001</v>
      </c>
      <c r="E75" s="176">
        <f t="shared" si="295"/>
        <v>3280.347979999995</v>
      </c>
      <c r="F75" s="177">
        <f t="shared" si="355"/>
        <v>86.695430770853122</v>
      </c>
      <c r="G75" s="175">
        <v>33934.6</v>
      </c>
      <c r="H75" s="176">
        <v>23221.670340000001</v>
      </c>
      <c r="I75" s="176">
        <f t="shared" si="297"/>
        <v>10712.929659999998</v>
      </c>
      <c r="J75" s="177">
        <f t="shared" si="357"/>
        <v>68.43065879662646</v>
      </c>
      <c r="K75" s="175">
        <v>25847.7</v>
      </c>
      <c r="L75" s="176">
        <v>21147.029639999997</v>
      </c>
      <c r="M75" s="176">
        <f t="shared" si="299"/>
        <v>4700.6703600000037</v>
      </c>
      <c r="N75" s="177">
        <f t="shared" si="359"/>
        <v>81.813970449981994</v>
      </c>
      <c r="O75" s="176">
        <v>18404.5</v>
      </c>
      <c r="P75" s="176">
        <v>15745.873820000001</v>
      </c>
      <c r="Q75" s="176">
        <f t="shared" si="301"/>
        <v>2658.6261799999993</v>
      </c>
      <c r="R75" s="136">
        <f t="shared" si="362"/>
        <v>85.554477546252286</v>
      </c>
      <c r="S75" s="175">
        <v>24697.8</v>
      </c>
      <c r="T75" s="176">
        <v>14304.80992</v>
      </c>
      <c r="U75" s="176">
        <f t="shared" si="303"/>
        <v>10392.99008</v>
      </c>
      <c r="V75" s="177">
        <f t="shared" si="365"/>
        <v>57.919369012624614</v>
      </c>
      <c r="W75" s="175">
        <v>25580.7</v>
      </c>
      <c r="X75" s="176">
        <v>13524.891460000001</v>
      </c>
      <c r="Y75" s="176">
        <f t="shared" si="305"/>
        <v>12055.80854</v>
      </c>
      <c r="Z75" s="178">
        <f t="shared" si="367"/>
        <v>52.871467395341021</v>
      </c>
      <c r="AA75" s="175">
        <v>15372.400000000001</v>
      </c>
      <c r="AB75" s="176">
        <v>10456.717250000002</v>
      </c>
      <c r="AC75" s="176">
        <f t="shared" si="307"/>
        <v>4915.6827499999999</v>
      </c>
      <c r="AD75" s="177">
        <f t="shared" si="370"/>
        <v>68.022672126668581</v>
      </c>
      <c r="AE75" s="175">
        <v>23233.599999999999</v>
      </c>
      <c r="AF75" s="176">
        <v>8898.7800000000007</v>
      </c>
      <c r="AG75" s="176">
        <f t="shared" si="309"/>
        <v>14334.819999999998</v>
      </c>
      <c r="AH75" s="177">
        <f t="shared" si="372"/>
        <v>38.301339439432553</v>
      </c>
      <c r="AI75" s="135">
        <v>11921.3</v>
      </c>
      <c r="AJ75" s="136">
        <v>9855.3499999999985</v>
      </c>
      <c r="AK75" s="176">
        <f t="shared" si="311"/>
        <v>2065.9500000000007</v>
      </c>
      <c r="AL75" s="177">
        <f t="shared" si="375"/>
        <v>82.670094704436593</v>
      </c>
      <c r="AM75" s="135">
        <v>15575.7</v>
      </c>
      <c r="AN75" s="136">
        <v>10931.727139999999</v>
      </c>
      <c r="AO75" s="176">
        <f t="shared" si="313"/>
        <v>4643.9728600000017</v>
      </c>
      <c r="AP75" s="177">
        <f t="shared" si="377"/>
        <v>70.184499829863185</v>
      </c>
      <c r="AQ75" s="175">
        <v>7112.7</v>
      </c>
      <c r="AR75" s="176">
        <v>3234.4</v>
      </c>
      <c r="AS75" s="176">
        <f t="shared" si="315"/>
        <v>3878.2999999999997</v>
      </c>
      <c r="AT75" s="177">
        <f t="shared" si="378"/>
        <v>45.473589494847246</v>
      </c>
      <c r="AU75" s="176">
        <v>4925</v>
      </c>
      <c r="AV75" s="176">
        <v>2414.9</v>
      </c>
      <c r="AW75" s="176">
        <f t="shared" si="317"/>
        <v>2510.1</v>
      </c>
      <c r="AX75" s="136">
        <f t="shared" si="380"/>
        <v>49.033502538071069</v>
      </c>
      <c r="AY75" s="175">
        <v>7767</v>
      </c>
      <c r="AZ75" s="176">
        <v>3999.3485999999998</v>
      </c>
      <c r="BA75" s="176">
        <f t="shared" si="319"/>
        <v>3767.6514000000002</v>
      </c>
      <c r="BB75" s="177">
        <f t="shared" si="382"/>
        <v>51.491548860563917</v>
      </c>
      <c r="BC75" s="179">
        <v>13282</v>
      </c>
    </row>
    <row r="76" spans="1:55">
      <c r="A76" s="118" t="s">
        <v>213</v>
      </c>
      <c r="B76" s="223" t="s">
        <v>214</v>
      </c>
      <c r="C76" s="119">
        <v>9500</v>
      </c>
      <c r="D76" s="120">
        <v>2036.1521600000001</v>
      </c>
      <c r="E76" s="120">
        <f t="shared" si="295"/>
        <v>7463.8478400000004</v>
      </c>
      <c r="F76" s="121">
        <f t="shared" si="355"/>
        <v>21.433180631578949</v>
      </c>
      <c r="G76" s="119">
        <v>7545</v>
      </c>
      <c r="H76" s="120">
        <v>0</v>
      </c>
      <c r="I76" s="120">
        <f t="shared" si="297"/>
        <v>7545</v>
      </c>
      <c r="J76" s="121">
        <f t="shared" si="357"/>
        <v>0</v>
      </c>
      <c r="K76" s="119">
        <v>2600</v>
      </c>
      <c r="L76" s="120">
        <v>0</v>
      </c>
      <c r="M76" s="120">
        <f t="shared" si="299"/>
        <v>2600</v>
      </c>
      <c r="N76" s="121">
        <f t="shared" si="359"/>
        <v>0</v>
      </c>
      <c r="O76" s="120">
        <v>1550</v>
      </c>
      <c r="P76" s="120">
        <v>1546.1716299999998</v>
      </c>
      <c r="Q76" s="120">
        <f t="shared" si="301"/>
        <v>3.8283700000001772</v>
      </c>
      <c r="R76" s="122">
        <f t="shared" si="362"/>
        <v>99.75300838709677</v>
      </c>
      <c r="S76" s="119">
        <v>5250</v>
      </c>
      <c r="T76" s="120">
        <v>1049.33755</v>
      </c>
      <c r="U76" s="120">
        <f t="shared" si="303"/>
        <v>4200.6624499999998</v>
      </c>
      <c r="V76" s="121">
        <f t="shared" si="365"/>
        <v>19.987381904761904</v>
      </c>
      <c r="W76" s="119">
        <v>7700</v>
      </c>
      <c r="X76" s="120">
        <v>3195.9001200000002</v>
      </c>
      <c r="Y76" s="120">
        <f t="shared" si="305"/>
        <v>4504.0998799999998</v>
      </c>
      <c r="Z76" s="123">
        <f t="shared" si="367"/>
        <v>41.505196363636365</v>
      </c>
      <c r="AA76" s="119">
        <v>2900</v>
      </c>
      <c r="AB76" s="120">
        <v>827.81299999999999</v>
      </c>
      <c r="AC76" s="120">
        <f t="shared" si="307"/>
        <v>2072.1869999999999</v>
      </c>
      <c r="AD76" s="121">
        <f t="shared" si="370"/>
        <v>28.545275862068962</v>
      </c>
      <c r="AE76" s="119">
        <v>3950</v>
      </c>
      <c r="AF76" s="120">
        <v>0</v>
      </c>
      <c r="AG76" s="120">
        <f t="shared" si="309"/>
        <v>3950</v>
      </c>
      <c r="AH76" s="121">
        <f t="shared" si="372"/>
        <v>0</v>
      </c>
      <c r="AI76" s="124">
        <v>4000</v>
      </c>
      <c r="AJ76" s="122">
        <v>0</v>
      </c>
      <c r="AK76" s="120">
        <f t="shared" si="311"/>
        <v>4000</v>
      </c>
      <c r="AL76" s="121">
        <f t="shared" si="375"/>
        <v>0</v>
      </c>
      <c r="AM76" s="124">
        <v>4740</v>
      </c>
      <c r="AN76" s="122">
        <v>1001.75298</v>
      </c>
      <c r="AO76" s="120">
        <f t="shared" si="313"/>
        <v>3738.2470199999998</v>
      </c>
      <c r="AP76" s="121">
        <f t="shared" si="377"/>
        <v>21.134029113924051</v>
      </c>
      <c r="AQ76" s="119">
        <v>0</v>
      </c>
      <c r="AR76" s="120">
        <v>0</v>
      </c>
      <c r="AS76" s="120">
        <f t="shared" si="315"/>
        <v>0</v>
      </c>
      <c r="AT76" s="121" t="s">
        <v>74</v>
      </c>
      <c r="AU76" s="120">
        <v>1200</v>
      </c>
      <c r="AV76" s="120">
        <v>0</v>
      </c>
      <c r="AW76" s="120">
        <f t="shared" si="317"/>
        <v>1200</v>
      </c>
      <c r="AX76" s="122">
        <f t="shared" si="380"/>
        <v>0</v>
      </c>
      <c r="AY76" s="119">
        <v>9200</v>
      </c>
      <c r="AZ76" s="120">
        <v>0</v>
      </c>
      <c r="BA76" s="120">
        <f t="shared" si="319"/>
        <v>9200</v>
      </c>
      <c r="BB76" s="121">
        <f t="shared" si="382"/>
        <v>0</v>
      </c>
      <c r="BC76" s="222">
        <v>10000</v>
      </c>
    </row>
    <row r="77" spans="1:55">
      <c r="A77" s="118" t="s">
        <v>215</v>
      </c>
      <c r="B77" s="223" t="s">
        <v>216</v>
      </c>
      <c r="C77" s="119">
        <v>30000</v>
      </c>
      <c r="D77" s="120">
        <v>8243.7969400000002</v>
      </c>
      <c r="E77" s="120">
        <f t="shared" si="295"/>
        <v>21756.20306</v>
      </c>
      <c r="F77" s="121">
        <f t="shared" si="355"/>
        <v>27.479323133333335</v>
      </c>
      <c r="G77" s="119">
        <v>3000</v>
      </c>
      <c r="H77" s="120">
        <v>0</v>
      </c>
      <c r="I77" s="120">
        <f t="shared" si="297"/>
        <v>3000</v>
      </c>
      <c r="J77" s="121">
        <f t="shared" si="357"/>
        <v>0</v>
      </c>
      <c r="K77" s="119">
        <v>3300</v>
      </c>
      <c r="L77" s="120">
        <v>0</v>
      </c>
      <c r="M77" s="120">
        <f t="shared" si="299"/>
        <v>3300</v>
      </c>
      <c r="N77" s="121">
        <f t="shared" si="359"/>
        <v>0</v>
      </c>
      <c r="O77" s="120">
        <v>800</v>
      </c>
      <c r="P77" s="120">
        <v>738.88639000000001</v>
      </c>
      <c r="Q77" s="120">
        <f t="shared" si="301"/>
        <v>61.113609999999994</v>
      </c>
      <c r="R77" s="122">
        <f t="shared" si="362"/>
        <v>92.360798750000001</v>
      </c>
      <c r="S77" s="119">
        <v>3750</v>
      </c>
      <c r="T77" s="120">
        <v>0</v>
      </c>
      <c r="U77" s="120">
        <f t="shared" si="303"/>
        <v>3750</v>
      </c>
      <c r="V77" s="121">
        <f t="shared" si="365"/>
        <v>0</v>
      </c>
      <c r="W77" s="119">
        <v>3750</v>
      </c>
      <c r="X77" s="120">
        <v>716.29018999999994</v>
      </c>
      <c r="Y77" s="120">
        <f t="shared" si="305"/>
        <v>3033.7098100000003</v>
      </c>
      <c r="Z77" s="123">
        <f t="shared" si="367"/>
        <v>19.101071733333335</v>
      </c>
      <c r="AA77" s="119">
        <v>2000</v>
      </c>
      <c r="AB77" s="120">
        <v>832.95500000000004</v>
      </c>
      <c r="AC77" s="120">
        <f t="shared" si="307"/>
        <v>1167.0450000000001</v>
      </c>
      <c r="AD77" s="121">
        <f t="shared" si="370"/>
        <v>41.647750000000002</v>
      </c>
      <c r="AE77" s="119">
        <v>2500</v>
      </c>
      <c r="AF77" s="120">
        <v>0</v>
      </c>
      <c r="AG77" s="120">
        <f t="shared" si="309"/>
        <v>2500</v>
      </c>
      <c r="AH77" s="121">
        <f t="shared" si="372"/>
        <v>0</v>
      </c>
      <c r="AI77" s="124">
        <v>3000</v>
      </c>
      <c r="AJ77" s="122">
        <v>0</v>
      </c>
      <c r="AK77" s="120">
        <f t="shared" si="311"/>
        <v>3000</v>
      </c>
      <c r="AL77" s="121">
        <f t="shared" si="375"/>
        <v>0</v>
      </c>
      <c r="AM77" s="124">
        <v>4950</v>
      </c>
      <c r="AN77" s="122">
        <v>1188.9314199999999</v>
      </c>
      <c r="AO77" s="120">
        <f t="shared" si="313"/>
        <v>3761.0685800000001</v>
      </c>
      <c r="AP77" s="121">
        <f t="shared" si="377"/>
        <v>24.018816565656564</v>
      </c>
      <c r="AQ77" s="119">
        <v>0</v>
      </c>
      <c r="AR77" s="120">
        <v>0</v>
      </c>
      <c r="AS77" s="120">
        <f t="shared" si="315"/>
        <v>0</v>
      </c>
      <c r="AT77" s="121" t="s">
        <v>74</v>
      </c>
      <c r="AU77" s="120">
        <v>1890</v>
      </c>
      <c r="AV77" s="120">
        <v>0</v>
      </c>
      <c r="AW77" s="120">
        <f t="shared" si="317"/>
        <v>1890</v>
      </c>
      <c r="AX77" s="122">
        <f t="shared" si="380"/>
        <v>0</v>
      </c>
      <c r="AY77" s="119">
        <v>10890</v>
      </c>
      <c r="AZ77" s="120">
        <v>0</v>
      </c>
      <c r="BA77" s="120">
        <f t="shared" si="319"/>
        <v>10890</v>
      </c>
      <c r="BB77" s="121">
        <f t="shared" si="382"/>
        <v>0</v>
      </c>
      <c r="BC77" s="222">
        <v>10000</v>
      </c>
    </row>
    <row r="78" spans="1:55">
      <c r="A78" s="204"/>
      <c r="B78" s="218"/>
      <c r="C78" s="175"/>
      <c r="D78" s="176"/>
      <c r="E78" s="176"/>
      <c r="F78" s="177"/>
      <c r="G78" s="175"/>
      <c r="H78" s="176"/>
      <c r="I78" s="176"/>
      <c r="J78" s="177"/>
      <c r="K78" s="175"/>
      <c r="L78" s="176"/>
      <c r="M78" s="176"/>
      <c r="N78" s="177"/>
      <c r="O78" s="176"/>
      <c r="P78" s="176"/>
      <c r="Q78" s="176"/>
      <c r="R78" s="136"/>
      <c r="S78" s="175"/>
      <c r="T78" s="176"/>
      <c r="U78" s="176"/>
      <c r="V78" s="177"/>
      <c r="W78" s="175"/>
      <c r="X78" s="176"/>
      <c r="Y78" s="176"/>
      <c r="Z78" s="178"/>
      <c r="AA78" s="175"/>
      <c r="AB78" s="176"/>
      <c r="AC78" s="176"/>
      <c r="AD78" s="177"/>
      <c r="AE78" s="175"/>
      <c r="AF78" s="176"/>
      <c r="AG78" s="176"/>
      <c r="AH78" s="177"/>
      <c r="AI78" s="135"/>
      <c r="AJ78" s="136"/>
      <c r="AK78" s="176"/>
      <c r="AL78" s="177"/>
      <c r="AM78" s="135"/>
      <c r="AN78" s="136"/>
      <c r="AO78" s="176"/>
      <c r="AP78" s="177"/>
      <c r="AQ78" s="175"/>
      <c r="AR78" s="176"/>
      <c r="AS78" s="176"/>
      <c r="AT78" s="177"/>
      <c r="AU78" s="176"/>
      <c r="AV78" s="176"/>
      <c r="AW78" s="176"/>
      <c r="AX78" s="136"/>
      <c r="AY78" s="175"/>
      <c r="AZ78" s="176"/>
      <c r="BA78" s="176"/>
      <c r="BB78" s="177"/>
      <c r="BC78" s="179"/>
    </row>
    <row r="79" spans="1:55">
      <c r="A79" s="202">
        <v>1.06</v>
      </c>
      <c r="B79" s="180" t="s">
        <v>217</v>
      </c>
      <c r="C79" s="168">
        <f t="shared" ref="C79:L79" si="384">SUM(C80)</f>
        <v>20865.5</v>
      </c>
      <c r="D79" s="169">
        <f t="shared" si="384"/>
        <v>9068.2348499999989</v>
      </c>
      <c r="E79" s="169">
        <f t="shared" si="295"/>
        <v>11797.265150000001</v>
      </c>
      <c r="F79" s="170">
        <f t="shared" ref="F79:F80" si="385">+(D79/C79)*100</f>
        <v>43.460424384749942</v>
      </c>
      <c r="G79" s="168">
        <f t="shared" si="384"/>
        <v>24091.4</v>
      </c>
      <c r="H79" s="169">
        <f t="shared" si="384"/>
        <v>12526.754629999999</v>
      </c>
      <c r="I79" s="169">
        <f t="shared" si="297"/>
        <v>11564.645370000002</v>
      </c>
      <c r="J79" s="170">
        <f t="shared" ref="J79:J80" si="386">+(H79/G79)*100</f>
        <v>51.996789850320027</v>
      </c>
      <c r="K79" s="168">
        <f t="shared" si="384"/>
        <v>121298.8</v>
      </c>
      <c r="L79" s="169">
        <f t="shared" si="384"/>
        <v>12728.47478</v>
      </c>
      <c r="M79" s="169">
        <f t="shared" si="299"/>
        <v>108570.32522</v>
      </c>
      <c r="N79" s="170">
        <f t="shared" ref="N79:N80" si="387">+(L79/K79)*100</f>
        <v>10.493487800373954</v>
      </c>
      <c r="O79" s="169">
        <f t="shared" ref="O79:P79" si="388">SUM(O80)</f>
        <v>27346.500000000004</v>
      </c>
      <c r="P79" s="169">
        <f t="shared" si="388"/>
        <v>13291.081960000001</v>
      </c>
      <c r="Q79" s="169">
        <f t="shared" si="301"/>
        <v>14055.418040000002</v>
      </c>
      <c r="R79" s="171">
        <f t="shared" ref="R79:R80" si="389">+(P79/O79)*100</f>
        <v>48.602497431115502</v>
      </c>
      <c r="S79" s="168">
        <f t="shared" ref="S79:X79" si="390">SUM(S80)</f>
        <v>26689.9</v>
      </c>
      <c r="T79" s="169">
        <f t="shared" si="390"/>
        <v>14577.663489999999</v>
      </c>
      <c r="U79" s="169">
        <f t="shared" si="303"/>
        <v>12112.236510000002</v>
      </c>
      <c r="V79" s="170">
        <f t="shared" ref="V79:V80" si="391">+(T79/S79)*100</f>
        <v>54.618651587304555</v>
      </c>
      <c r="W79" s="168">
        <f t="shared" ref="W79" si="392">SUM(W80)</f>
        <v>26709.3</v>
      </c>
      <c r="X79" s="169">
        <f t="shared" si="390"/>
        <v>13392.789699999999</v>
      </c>
      <c r="Y79" s="169">
        <f t="shared" si="305"/>
        <v>13316.5103</v>
      </c>
      <c r="Z79" s="172">
        <f t="shared" ref="Z79:Z80" si="393">+(X79/W79)*100</f>
        <v>50.142795580565569</v>
      </c>
      <c r="AA79" s="168">
        <f t="shared" ref="AA79:AF79" si="394">SUM(AA80)</f>
        <v>26695.9</v>
      </c>
      <c r="AB79" s="169">
        <f t="shared" si="394"/>
        <v>11726.915840000001</v>
      </c>
      <c r="AC79" s="169">
        <f t="shared" si="307"/>
        <v>14968.98416</v>
      </c>
      <c r="AD79" s="170">
        <f t="shared" ref="AD79:AD80" si="395">+(AB79/AA79)*100</f>
        <v>43.927778572739641</v>
      </c>
      <c r="AE79" s="168">
        <f t="shared" ref="AE79" si="396">SUM(AE80)</f>
        <v>27492.6</v>
      </c>
      <c r="AF79" s="169">
        <f t="shared" si="394"/>
        <v>16582.743880000002</v>
      </c>
      <c r="AG79" s="169">
        <f t="shared" si="309"/>
        <v>10909.856119999997</v>
      </c>
      <c r="AH79" s="170">
        <f t="shared" ref="AH79:AH80" si="397">+(AF79/AE79)*100</f>
        <v>60.317117624378938</v>
      </c>
      <c r="AI79" s="173">
        <f t="shared" ref="AI79:AN79" si="398">SUM(AI80)</f>
        <v>28031.1</v>
      </c>
      <c r="AJ79" s="171">
        <f t="shared" si="398"/>
        <v>17159.48488</v>
      </c>
      <c r="AK79" s="169">
        <f t="shared" si="311"/>
        <v>10871.615119999999</v>
      </c>
      <c r="AL79" s="170">
        <f t="shared" ref="AL79:AL80" si="399">+(AJ79/AI79)*100</f>
        <v>61.215881217647549</v>
      </c>
      <c r="AM79" s="173">
        <f t="shared" ref="AM79" si="400">SUM(AM80)</f>
        <v>31272.269909999777</v>
      </c>
      <c r="AN79" s="171">
        <f t="shared" si="398"/>
        <v>20557.285499999998</v>
      </c>
      <c r="AO79" s="169">
        <f t="shared" si="313"/>
        <v>10714.984409999779</v>
      </c>
      <c r="AP79" s="170">
        <f t="shared" ref="AP79:AP80" si="401">+(AN79/AM79)*100</f>
        <v>65.736467353226885</v>
      </c>
      <c r="AQ79" s="168">
        <f t="shared" ref="AQ79" si="402">SUM(AQ80)</f>
        <v>34518.291719999994</v>
      </c>
      <c r="AR79" s="169">
        <f>SUM(AR80)</f>
        <v>21666.005949999999</v>
      </c>
      <c r="AS79" s="169">
        <f t="shared" si="315"/>
        <v>12852.285769999995</v>
      </c>
      <c r="AT79" s="170">
        <f t="shared" ref="AT79:AT80" si="403">+(AR79/AQ79)*100</f>
        <v>62.766738649023743</v>
      </c>
      <c r="AU79" s="169">
        <f t="shared" ref="AU79:BC79" si="404">SUM(AU80)</f>
        <v>32502.642</v>
      </c>
      <c r="AV79" s="169">
        <f t="shared" si="404"/>
        <v>25306.175349999998</v>
      </c>
      <c r="AW79" s="169">
        <f t="shared" si="317"/>
        <v>7196.4666500000021</v>
      </c>
      <c r="AX79" s="171">
        <f t="shared" ref="AX79:AX80" si="405">+(AV79/AU79)*100</f>
        <v>77.858825599469725</v>
      </c>
      <c r="AY79" s="168">
        <f t="shared" ref="AY79" si="406">SUM(AY80)</f>
        <v>68516.255950000006</v>
      </c>
      <c r="AZ79" s="169">
        <f t="shared" si="404"/>
        <v>40733.20818999999</v>
      </c>
      <c r="BA79" s="169">
        <f t="shared" si="319"/>
        <v>27783.047760000016</v>
      </c>
      <c r="BB79" s="170">
        <f t="shared" ref="BB79:BB80" si="407">+(AZ79/AY79)*100</f>
        <v>59.450429135715176</v>
      </c>
      <c r="BC79" s="174">
        <f t="shared" si="404"/>
        <v>53100.3</v>
      </c>
    </row>
    <row r="80" spans="1:55">
      <c r="A80" s="204" t="s">
        <v>218</v>
      </c>
      <c r="B80" s="218" t="s">
        <v>219</v>
      </c>
      <c r="C80" s="175">
        <v>20865.5</v>
      </c>
      <c r="D80" s="176">
        <v>9068.2348499999989</v>
      </c>
      <c r="E80" s="176">
        <f t="shared" si="295"/>
        <v>11797.265150000001</v>
      </c>
      <c r="F80" s="177">
        <f t="shared" si="385"/>
        <v>43.460424384749942</v>
      </c>
      <c r="G80" s="175">
        <v>24091.4</v>
      </c>
      <c r="H80" s="176">
        <v>12526.754629999999</v>
      </c>
      <c r="I80" s="176">
        <f t="shared" si="297"/>
        <v>11564.645370000002</v>
      </c>
      <c r="J80" s="177">
        <f t="shared" si="386"/>
        <v>51.996789850320027</v>
      </c>
      <c r="K80" s="175">
        <v>121298.8</v>
      </c>
      <c r="L80" s="176">
        <v>12728.47478</v>
      </c>
      <c r="M80" s="176">
        <f t="shared" si="299"/>
        <v>108570.32522</v>
      </c>
      <c r="N80" s="177">
        <f t="shared" si="387"/>
        <v>10.493487800373954</v>
      </c>
      <c r="O80" s="176">
        <v>27346.500000000004</v>
      </c>
      <c r="P80" s="176">
        <v>13291.081960000001</v>
      </c>
      <c r="Q80" s="176">
        <f t="shared" si="301"/>
        <v>14055.418040000002</v>
      </c>
      <c r="R80" s="136">
        <f t="shared" si="389"/>
        <v>48.602497431115502</v>
      </c>
      <c r="S80" s="175">
        <v>26689.9</v>
      </c>
      <c r="T80" s="176">
        <v>14577.663489999999</v>
      </c>
      <c r="U80" s="176">
        <f t="shared" si="303"/>
        <v>12112.236510000002</v>
      </c>
      <c r="V80" s="177">
        <f t="shared" si="391"/>
        <v>54.618651587304555</v>
      </c>
      <c r="W80" s="175">
        <v>26709.3</v>
      </c>
      <c r="X80" s="176">
        <v>13392.789699999999</v>
      </c>
      <c r="Y80" s="176">
        <f t="shared" si="305"/>
        <v>13316.5103</v>
      </c>
      <c r="Z80" s="178">
        <f t="shared" si="393"/>
        <v>50.142795580565569</v>
      </c>
      <c r="AA80" s="175">
        <v>26695.9</v>
      </c>
      <c r="AB80" s="176">
        <v>11726.915840000001</v>
      </c>
      <c r="AC80" s="176">
        <f t="shared" si="307"/>
        <v>14968.98416</v>
      </c>
      <c r="AD80" s="177">
        <f t="shared" si="395"/>
        <v>43.927778572739641</v>
      </c>
      <c r="AE80" s="175">
        <v>27492.6</v>
      </c>
      <c r="AF80" s="176">
        <v>16582.743880000002</v>
      </c>
      <c r="AG80" s="176">
        <f t="shared" si="309"/>
        <v>10909.856119999997</v>
      </c>
      <c r="AH80" s="177">
        <f t="shared" si="397"/>
        <v>60.317117624378938</v>
      </c>
      <c r="AI80" s="135">
        <v>28031.1</v>
      </c>
      <c r="AJ80" s="136">
        <v>17159.48488</v>
      </c>
      <c r="AK80" s="176">
        <f t="shared" si="311"/>
        <v>10871.615119999999</v>
      </c>
      <c r="AL80" s="177">
        <f t="shared" si="399"/>
        <v>61.215881217647549</v>
      </c>
      <c r="AM80" s="135">
        <v>31272.269909999777</v>
      </c>
      <c r="AN80" s="136">
        <v>20557.285499999998</v>
      </c>
      <c r="AO80" s="176">
        <f t="shared" si="313"/>
        <v>10714.984409999779</v>
      </c>
      <c r="AP80" s="177">
        <f t="shared" si="401"/>
        <v>65.736467353226885</v>
      </c>
      <c r="AQ80" s="175">
        <v>34518.291719999994</v>
      </c>
      <c r="AR80" s="176">
        <v>21666.005949999999</v>
      </c>
      <c r="AS80" s="176">
        <f t="shared" si="315"/>
        <v>12852.285769999995</v>
      </c>
      <c r="AT80" s="177">
        <f t="shared" si="403"/>
        <v>62.766738649023743</v>
      </c>
      <c r="AU80" s="176">
        <v>32502.642</v>
      </c>
      <c r="AV80" s="176">
        <v>25306.175349999998</v>
      </c>
      <c r="AW80" s="176">
        <f t="shared" si="317"/>
        <v>7196.4666500000021</v>
      </c>
      <c r="AX80" s="136">
        <f t="shared" si="405"/>
        <v>77.858825599469725</v>
      </c>
      <c r="AY80" s="175">
        <v>68516.255950000006</v>
      </c>
      <c r="AZ80" s="176">
        <v>40733.20818999999</v>
      </c>
      <c r="BA80" s="176">
        <f t="shared" si="319"/>
        <v>27783.047760000016</v>
      </c>
      <c r="BB80" s="177">
        <f t="shared" si="407"/>
        <v>59.450429135715176</v>
      </c>
      <c r="BC80" s="179">
        <v>53100.3</v>
      </c>
    </row>
    <row r="81" spans="1:55">
      <c r="A81" s="204"/>
      <c r="B81" s="218"/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176"/>
      <c r="P81" s="176"/>
      <c r="Q81" s="176"/>
      <c r="R81" s="136"/>
      <c r="S81" s="175"/>
      <c r="T81" s="176"/>
      <c r="U81" s="176"/>
      <c r="V81" s="177"/>
      <c r="W81" s="175"/>
      <c r="X81" s="176"/>
      <c r="Y81" s="176"/>
      <c r="Z81" s="178"/>
      <c r="AA81" s="175"/>
      <c r="AB81" s="176"/>
      <c r="AC81" s="176"/>
      <c r="AD81" s="177"/>
      <c r="AE81" s="175"/>
      <c r="AF81" s="176"/>
      <c r="AG81" s="176"/>
      <c r="AH81" s="177"/>
      <c r="AI81" s="135"/>
      <c r="AJ81" s="136"/>
      <c r="AK81" s="176"/>
      <c r="AL81" s="177"/>
      <c r="AM81" s="135"/>
      <c r="AN81" s="136"/>
      <c r="AO81" s="176"/>
      <c r="AP81" s="177"/>
      <c r="AQ81" s="175"/>
      <c r="AR81" s="176"/>
      <c r="AS81" s="176"/>
      <c r="AT81" s="177"/>
      <c r="AU81" s="176"/>
      <c r="AV81" s="176"/>
      <c r="AW81" s="176"/>
      <c r="AX81" s="136"/>
      <c r="AY81" s="175"/>
      <c r="AZ81" s="176"/>
      <c r="BA81" s="176"/>
      <c r="BB81" s="177"/>
      <c r="BC81" s="179"/>
    </row>
    <row r="82" spans="1:55">
      <c r="A82" s="202">
        <v>1.07</v>
      </c>
      <c r="B82" s="180" t="s">
        <v>220</v>
      </c>
      <c r="C82" s="168">
        <f>SUM(C83:C84)</f>
        <v>214117.0625</v>
      </c>
      <c r="D82" s="169">
        <f>SUM(D83:D84)</f>
        <v>157242.29893000002</v>
      </c>
      <c r="E82" s="169">
        <f t="shared" si="295"/>
        <v>56874.763569999981</v>
      </c>
      <c r="F82" s="170">
        <f t="shared" ref="F82:F84" si="408">+(D82/C82)*100</f>
        <v>73.437537902893666</v>
      </c>
      <c r="G82" s="168">
        <f>SUM(G83:G84)</f>
        <v>190204</v>
      </c>
      <c r="H82" s="169">
        <f>SUM(H83:H84)</f>
        <v>141029.36676999999</v>
      </c>
      <c r="I82" s="169">
        <f t="shared" si="297"/>
        <v>49174.633230000007</v>
      </c>
      <c r="J82" s="170">
        <f t="shared" ref="J82:J84" si="409">+(H82/G82)*100</f>
        <v>74.146372720868115</v>
      </c>
      <c r="K82" s="168">
        <f>SUM(K83:K84)</f>
        <v>132371</v>
      </c>
      <c r="L82" s="169">
        <f>SUM(L83:L84)</f>
        <v>76987.24901</v>
      </c>
      <c r="M82" s="169">
        <f t="shared" si="299"/>
        <v>55383.75099</v>
      </c>
      <c r="N82" s="170">
        <f t="shared" ref="N82:N84" si="410">+(L82/K82)*100</f>
        <v>58.16020805916704</v>
      </c>
      <c r="O82" s="169">
        <f>SUM(O83:O84)</f>
        <v>83019.5</v>
      </c>
      <c r="P82" s="169">
        <f>SUM(P83:P84)</f>
        <v>60246.34</v>
      </c>
      <c r="Q82" s="169">
        <f t="shared" si="301"/>
        <v>22773.160000000003</v>
      </c>
      <c r="R82" s="171">
        <f t="shared" ref="R82:R84" si="411">+(P82/O82)*100</f>
        <v>72.568902486765154</v>
      </c>
      <c r="S82" s="168">
        <f>SUM(S83:S84)</f>
        <v>195727.5</v>
      </c>
      <c r="T82" s="169">
        <f>SUM(T83:T84)</f>
        <v>67101.489650000003</v>
      </c>
      <c r="U82" s="169">
        <f t="shared" si="303"/>
        <v>128626.01035</v>
      </c>
      <c r="V82" s="170">
        <f t="shared" ref="V82:V84" si="412">+(T82/S82)*100</f>
        <v>34.283117931818474</v>
      </c>
      <c r="W82" s="168">
        <f>SUM(W83:W84)</f>
        <v>177183.3</v>
      </c>
      <c r="X82" s="169">
        <f>SUM(X83:X84)</f>
        <v>63119.621439999995</v>
      </c>
      <c r="Y82" s="169">
        <f t="shared" si="305"/>
        <v>114063.67856</v>
      </c>
      <c r="Z82" s="172">
        <f t="shared" ref="Z82:Z84" si="413">+(X82/W82)*100</f>
        <v>35.623911192533377</v>
      </c>
      <c r="AA82" s="168">
        <f>SUM(AA83:AA84)</f>
        <v>122946</v>
      </c>
      <c r="AB82" s="169">
        <f>SUM(AB83:AB84)</f>
        <v>65139.776599999997</v>
      </c>
      <c r="AC82" s="169">
        <f t="shared" si="307"/>
        <v>57806.223400000003</v>
      </c>
      <c r="AD82" s="170">
        <f t="shared" ref="AD82:AD84" si="414">+(AB82/AA82)*100</f>
        <v>52.982428545865666</v>
      </c>
      <c r="AE82" s="168">
        <f>SUM(AE83:AE84)</f>
        <v>173537.5</v>
      </c>
      <c r="AF82" s="169">
        <f>SUM(AF83:AF84)</f>
        <v>62416.420200000008</v>
      </c>
      <c r="AG82" s="169">
        <f t="shared" si="309"/>
        <v>111121.07979999999</v>
      </c>
      <c r="AH82" s="170">
        <f t="shared" ref="AH82:AH84" si="415">+(AF82/AE82)*100</f>
        <v>35.96710808902975</v>
      </c>
      <c r="AI82" s="173">
        <f>SUM(AI83:AI84)</f>
        <v>129429.5</v>
      </c>
      <c r="AJ82" s="171">
        <f>SUM(AJ83:AJ84)</f>
        <v>78174.374240000005</v>
      </c>
      <c r="AK82" s="169">
        <f t="shared" si="311"/>
        <v>51255.125759999995</v>
      </c>
      <c r="AL82" s="170">
        <f t="shared" ref="AL82:AL84" si="416">+(AJ82/AI82)*100</f>
        <v>60.399193568699559</v>
      </c>
      <c r="AM82" s="173">
        <f>SUM(AM83:AM84)</f>
        <v>151642.6</v>
      </c>
      <c r="AN82" s="171">
        <f>SUM(AN83:AN84)</f>
        <v>95399.732709999997</v>
      </c>
      <c r="AO82" s="169">
        <f t="shared" si="313"/>
        <v>56242.867290000009</v>
      </c>
      <c r="AP82" s="170">
        <f t="shared" ref="AP82:AP84" si="417">+(AN82/AM82)*100</f>
        <v>62.910905451370525</v>
      </c>
      <c r="AQ82" s="168">
        <f>SUM(AQ83:AQ84)</f>
        <v>148310.5</v>
      </c>
      <c r="AR82" s="169">
        <f>SUM(AR83:AR84)</f>
        <v>4037.9101600000004</v>
      </c>
      <c r="AS82" s="169">
        <f t="shared" si="315"/>
        <v>144272.58984</v>
      </c>
      <c r="AT82" s="170">
        <f t="shared" ref="AT82:AT84" si="418">+(AR82/AQ82)*100</f>
        <v>2.7226057224539062</v>
      </c>
      <c r="AU82" s="169">
        <f>SUM(AU83:AU84)</f>
        <v>251150.0502</v>
      </c>
      <c r="AV82" s="169">
        <f>SUM(AV83:AV84)</f>
        <v>5796.7050399999998</v>
      </c>
      <c r="AW82" s="169">
        <f t="shared" si="317"/>
        <v>245353.34516</v>
      </c>
      <c r="AX82" s="171">
        <f t="shared" ref="AX82:AX84" si="419">+(AV82/AU82)*100</f>
        <v>2.3080644560428598</v>
      </c>
      <c r="AY82" s="168">
        <f>SUM(AY83:AY84)</f>
        <v>250038.9902</v>
      </c>
      <c r="AZ82" s="169">
        <f>SUM(AZ83:AZ84)</f>
        <v>23704.49711</v>
      </c>
      <c r="BA82" s="169">
        <f t="shared" si="319"/>
        <v>226334.49309</v>
      </c>
      <c r="BB82" s="170">
        <f t="shared" ref="BB82:BB84" si="420">+(AZ82/AY82)*100</f>
        <v>9.480320285663991</v>
      </c>
      <c r="BC82" s="174">
        <f>SUM(BC83:BC84)</f>
        <v>283063.7</v>
      </c>
    </row>
    <row r="83" spans="1:55">
      <c r="A83" s="204" t="s">
        <v>221</v>
      </c>
      <c r="B83" s="218" t="s">
        <v>222</v>
      </c>
      <c r="C83" s="175">
        <v>193787.0625</v>
      </c>
      <c r="D83" s="176">
        <v>141790.32093000002</v>
      </c>
      <c r="E83" s="176">
        <f t="shared" si="295"/>
        <v>51996.741569999984</v>
      </c>
      <c r="F83" s="177">
        <f t="shared" si="408"/>
        <v>73.168104774796319</v>
      </c>
      <c r="G83" s="175">
        <v>153104</v>
      </c>
      <c r="H83" s="176">
        <v>118970.38676999998</v>
      </c>
      <c r="I83" s="176">
        <f t="shared" si="297"/>
        <v>34133.613230000017</v>
      </c>
      <c r="J83" s="177">
        <f t="shared" si="409"/>
        <v>77.705603230483845</v>
      </c>
      <c r="K83" s="175">
        <v>131871</v>
      </c>
      <c r="L83" s="176">
        <v>76677.24901</v>
      </c>
      <c r="M83" s="176">
        <f t="shared" si="299"/>
        <v>55193.75099</v>
      </c>
      <c r="N83" s="177">
        <f t="shared" si="410"/>
        <v>58.145649164713994</v>
      </c>
      <c r="O83" s="176">
        <v>82199.5</v>
      </c>
      <c r="P83" s="176">
        <v>59756.39</v>
      </c>
      <c r="Q83" s="176">
        <f t="shared" si="301"/>
        <v>22443.11</v>
      </c>
      <c r="R83" s="136">
        <f t="shared" si="411"/>
        <v>72.696780394041326</v>
      </c>
      <c r="S83" s="175">
        <v>160195.5</v>
      </c>
      <c r="T83" s="176">
        <v>60133.964650000002</v>
      </c>
      <c r="U83" s="176">
        <f t="shared" si="303"/>
        <v>100061.53534999999</v>
      </c>
      <c r="V83" s="177">
        <f t="shared" si="412"/>
        <v>37.537861331935041</v>
      </c>
      <c r="W83" s="175">
        <v>154841.29999999999</v>
      </c>
      <c r="X83" s="176">
        <v>54053.572009999996</v>
      </c>
      <c r="Y83" s="176">
        <f t="shared" si="305"/>
        <v>100787.72798999998</v>
      </c>
      <c r="Z83" s="178">
        <f t="shared" si="413"/>
        <v>34.909014591068406</v>
      </c>
      <c r="AA83" s="175">
        <v>107074</v>
      </c>
      <c r="AB83" s="176">
        <v>53239.471299999997</v>
      </c>
      <c r="AC83" s="176">
        <f t="shared" si="307"/>
        <v>53834.528700000003</v>
      </c>
      <c r="AD83" s="177">
        <f t="shared" si="414"/>
        <v>49.722127967573826</v>
      </c>
      <c r="AE83" s="175">
        <v>141322</v>
      </c>
      <c r="AF83" s="176">
        <v>46184.510200000004</v>
      </c>
      <c r="AG83" s="176">
        <f t="shared" si="309"/>
        <v>95137.489799999996</v>
      </c>
      <c r="AH83" s="177">
        <f t="shared" si="415"/>
        <v>32.680340074439933</v>
      </c>
      <c r="AI83" s="135">
        <v>104734.5</v>
      </c>
      <c r="AJ83" s="136">
        <v>63222.57675</v>
      </c>
      <c r="AK83" s="176">
        <f t="shared" si="311"/>
        <v>41511.92325</v>
      </c>
      <c r="AL83" s="177">
        <f t="shared" si="416"/>
        <v>60.364614095641834</v>
      </c>
      <c r="AM83" s="135">
        <v>134515.1</v>
      </c>
      <c r="AN83" s="136">
        <v>80640.638269999996</v>
      </c>
      <c r="AO83" s="176">
        <f t="shared" si="313"/>
        <v>53874.46173000001</v>
      </c>
      <c r="AP83" s="177">
        <f t="shared" si="417"/>
        <v>59.949134535825344</v>
      </c>
      <c r="AQ83" s="175">
        <v>147110.5</v>
      </c>
      <c r="AR83" s="176">
        <v>3487.9101600000004</v>
      </c>
      <c r="AS83" s="176">
        <f t="shared" si="315"/>
        <v>143622.58984</v>
      </c>
      <c r="AT83" s="177">
        <f t="shared" si="418"/>
        <v>2.3709457584604769</v>
      </c>
      <c r="AU83" s="176">
        <v>249000.0502</v>
      </c>
      <c r="AV83" s="176">
        <v>4791.9550399999998</v>
      </c>
      <c r="AW83" s="176">
        <f t="shared" si="317"/>
        <v>244208.09516</v>
      </c>
      <c r="AX83" s="136">
        <f t="shared" si="419"/>
        <v>1.924479547755529</v>
      </c>
      <c r="AY83" s="175">
        <v>240809</v>
      </c>
      <c r="AZ83" s="176">
        <v>15429.877109999999</v>
      </c>
      <c r="BA83" s="176">
        <f t="shared" si="319"/>
        <v>225379.12289</v>
      </c>
      <c r="BB83" s="177">
        <f t="shared" si="420"/>
        <v>6.4075167913159383</v>
      </c>
      <c r="BC83" s="179">
        <v>248000</v>
      </c>
    </row>
    <row r="84" spans="1:55">
      <c r="A84" s="204" t="s">
        <v>223</v>
      </c>
      <c r="B84" s="218" t="s">
        <v>224</v>
      </c>
      <c r="C84" s="175">
        <v>20330</v>
      </c>
      <c r="D84" s="176">
        <v>15451.978000000001</v>
      </c>
      <c r="E84" s="176">
        <f t="shared" si="295"/>
        <v>4878.021999999999</v>
      </c>
      <c r="F84" s="177">
        <f t="shared" si="408"/>
        <v>76.00579439252337</v>
      </c>
      <c r="G84" s="175">
        <v>37100</v>
      </c>
      <c r="H84" s="176">
        <v>22058.98</v>
      </c>
      <c r="I84" s="176">
        <f t="shared" si="297"/>
        <v>15041.02</v>
      </c>
      <c r="J84" s="177">
        <f t="shared" si="409"/>
        <v>59.45816711590296</v>
      </c>
      <c r="K84" s="175">
        <v>500</v>
      </c>
      <c r="L84" s="176">
        <v>310</v>
      </c>
      <c r="M84" s="176">
        <f t="shared" si="299"/>
        <v>190</v>
      </c>
      <c r="N84" s="177">
        <f t="shared" si="410"/>
        <v>62</v>
      </c>
      <c r="O84" s="176">
        <v>820</v>
      </c>
      <c r="P84" s="176">
        <v>489.95</v>
      </c>
      <c r="Q84" s="176">
        <f t="shared" si="301"/>
        <v>330.05</v>
      </c>
      <c r="R84" s="136">
        <f t="shared" si="411"/>
        <v>59.75</v>
      </c>
      <c r="S84" s="175">
        <v>35532</v>
      </c>
      <c r="T84" s="176">
        <v>6967.5249999999996</v>
      </c>
      <c r="U84" s="176">
        <f t="shared" si="303"/>
        <v>28564.474999999999</v>
      </c>
      <c r="V84" s="177">
        <f t="shared" si="412"/>
        <v>19.609155127772148</v>
      </c>
      <c r="W84" s="175">
        <v>22342</v>
      </c>
      <c r="X84" s="176">
        <v>9066.0494299999991</v>
      </c>
      <c r="Y84" s="176">
        <f t="shared" si="305"/>
        <v>13275.950570000001</v>
      </c>
      <c r="Z84" s="178">
        <f t="shared" si="413"/>
        <v>40.57850429684003</v>
      </c>
      <c r="AA84" s="175">
        <v>15872</v>
      </c>
      <c r="AB84" s="176">
        <v>11900.3053</v>
      </c>
      <c r="AC84" s="176">
        <f t="shared" si="307"/>
        <v>3971.6947</v>
      </c>
      <c r="AD84" s="177">
        <f t="shared" si="414"/>
        <v>74.976721900201611</v>
      </c>
      <c r="AE84" s="175">
        <v>32215.5</v>
      </c>
      <c r="AF84" s="176">
        <v>16231.91</v>
      </c>
      <c r="AG84" s="176">
        <f t="shared" si="309"/>
        <v>15983.59</v>
      </c>
      <c r="AH84" s="177">
        <f t="shared" si="415"/>
        <v>50.385404541292232</v>
      </c>
      <c r="AI84" s="135">
        <v>24695</v>
      </c>
      <c r="AJ84" s="136">
        <v>14951.797490000001</v>
      </c>
      <c r="AK84" s="176">
        <f t="shared" si="311"/>
        <v>9743.2025099999992</v>
      </c>
      <c r="AL84" s="177">
        <f t="shared" si="416"/>
        <v>60.545849321725051</v>
      </c>
      <c r="AM84" s="135">
        <v>17127.5</v>
      </c>
      <c r="AN84" s="136">
        <v>14759.094440000001</v>
      </c>
      <c r="AO84" s="176">
        <f t="shared" si="313"/>
        <v>2368.4055599999992</v>
      </c>
      <c r="AP84" s="177">
        <f t="shared" si="417"/>
        <v>86.171913238943219</v>
      </c>
      <c r="AQ84" s="175">
        <v>1200</v>
      </c>
      <c r="AR84" s="176">
        <v>550</v>
      </c>
      <c r="AS84" s="176">
        <f t="shared" si="315"/>
        <v>650</v>
      </c>
      <c r="AT84" s="177">
        <f t="shared" si="418"/>
        <v>45.833333333333329</v>
      </c>
      <c r="AU84" s="176">
        <v>2150</v>
      </c>
      <c r="AV84" s="176">
        <v>1004.75</v>
      </c>
      <c r="AW84" s="176">
        <f t="shared" si="317"/>
        <v>1145.25</v>
      </c>
      <c r="AX84" s="136">
        <f t="shared" si="419"/>
        <v>46.732558139534888</v>
      </c>
      <c r="AY84" s="175">
        <v>9229.9901999999984</v>
      </c>
      <c r="AZ84" s="176">
        <v>8274.6200000000008</v>
      </c>
      <c r="BA84" s="176">
        <f t="shared" si="319"/>
        <v>955.37019999999757</v>
      </c>
      <c r="BB84" s="177">
        <f t="shared" si="420"/>
        <v>89.649282617873226</v>
      </c>
      <c r="BC84" s="179">
        <v>35063.699999999997</v>
      </c>
    </row>
    <row r="85" spans="1:55">
      <c r="A85" s="204"/>
      <c r="B85" s="218"/>
      <c r="C85" s="175"/>
      <c r="D85" s="176"/>
      <c r="E85" s="176"/>
      <c r="F85" s="177"/>
      <c r="G85" s="175"/>
      <c r="H85" s="176"/>
      <c r="I85" s="176"/>
      <c r="J85" s="177"/>
      <c r="K85" s="175"/>
      <c r="L85" s="176"/>
      <c r="M85" s="176"/>
      <c r="N85" s="177"/>
      <c r="O85" s="176"/>
      <c r="P85" s="176"/>
      <c r="Q85" s="176"/>
      <c r="R85" s="136"/>
      <c r="S85" s="175"/>
      <c r="T85" s="176"/>
      <c r="U85" s="176"/>
      <c r="V85" s="177"/>
      <c r="W85" s="175"/>
      <c r="X85" s="176"/>
      <c r="Y85" s="176"/>
      <c r="Z85" s="178"/>
      <c r="AA85" s="175"/>
      <c r="AB85" s="176"/>
      <c r="AC85" s="176"/>
      <c r="AD85" s="177"/>
      <c r="AE85" s="175"/>
      <c r="AF85" s="176"/>
      <c r="AG85" s="176"/>
      <c r="AH85" s="177"/>
      <c r="AI85" s="135"/>
      <c r="AJ85" s="136"/>
      <c r="AK85" s="176"/>
      <c r="AL85" s="177"/>
      <c r="AM85" s="135"/>
      <c r="AN85" s="136"/>
      <c r="AO85" s="176"/>
      <c r="AP85" s="177"/>
      <c r="AQ85" s="175"/>
      <c r="AR85" s="176"/>
      <c r="AS85" s="176"/>
      <c r="AT85" s="177"/>
      <c r="AU85" s="176"/>
      <c r="AV85" s="176"/>
      <c r="AW85" s="176"/>
      <c r="AX85" s="136"/>
      <c r="AY85" s="175"/>
      <c r="AZ85" s="176"/>
      <c r="BA85" s="176"/>
      <c r="BB85" s="177"/>
      <c r="BC85" s="179"/>
    </row>
    <row r="86" spans="1:55">
      <c r="A86" s="202">
        <v>1.08</v>
      </c>
      <c r="B86" s="180" t="s">
        <v>225</v>
      </c>
      <c r="C86" s="168">
        <f t="shared" ref="C86" si="421">SUM(C87:C94)</f>
        <v>209798.99999999997</v>
      </c>
      <c r="D86" s="169">
        <f t="shared" ref="D86:L86" si="422">SUM(D87:D94)</f>
        <v>165944.19096000001</v>
      </c>
      <c r="E86" s="169">
        <f t="shared" si="295"/>
        <v>43854.809039999964</v>
      </c>
      <c r="F86" s="170">
        <f t="shared" ref="F86:F94" si="423">+(D86/C86)*100</f>
        <v>79.096750203766476</v>
      </c>
      <c r="G86" s="168">
        <f t="shared" ref="G86" si="424">SUM(G87:G94)</f>
        <v>301259.40000000002</v>
      </c>
      <c r="H86" s="169">
        <f t="shared" si="422"/>
        <v>149210.96471</v>
      </c>
      <c r="I86" s="169">
        <f t="shared" si="297"/>
        <v>152048.43529000002</v>
      </c>
      <c r="J86" s="170">
        <f t="shared" ref="J86:J94" si="425">+(H86/G86)*100</f>
        <v>49.529065220869448</v>
      </c>
      <c r="K86" s="168">
        <f t="shared" ref="K86" si="426">SUM(K87:K94)</f>
        <v>190681</v>
      </c>
      <c r="L86" s="169">
        <f t="shared" si="422"/>
        <v>120209.98664</v>
      </c>
      <c r="M86" s="169">
        <f t="shared" si="299"/>
        <v>70471.013359999997</v>
      </c>
      <c r="N86" s="170">
        <f t="shared" ref="N86:N94" si="427">+(L86/K86)*100</f>
        <v>63.042456584557463</v>
      </c>
      <c r="O86" s="169">
        <f t="shared" ref="O86" si="428">SUM(O87:O94)</f>
        <v>200925.3</v>
      </c>
      <c r="P86" s="169">
        <f t="shared" ref="P86" si="429">SUM(P87:P94)</f>
        <v>148653.39572</v>
      </c>
      <c r="Q86" s="169">
        <f t="shared" si="301"/>
        <v>52271.904279999988</v>
      </c>
      <c r="R86" s="171">
        <f t="shared" ref="R86:R94" si="430">+(P86/O86)*100</f>
        <v>73.984408991799441</v>
      </c>
      <c r="S86" s="168">
        <f t="shared" ref="S86" si="431">SUM(S87:S94)</f>
        <v>691476.7</v>
      </c>
      <c r="T86" s="169">
        <f t="shared" ref="T86:X86" si="432">SUM(T87:T94)</f>
        <v>282046.97732999997</v>
      </c>
      <c r="U86" s="169">
        <f t="shared" si="303"/>
        <v>409429.72266999999</v>
      </c>
      <c r="V86" s="170">
        <f t="shared" ref="V86:V94" si="433">+(T86/S86)*100</f>
        <v>40.789078985597058</v>
      </c>
      <c r="W86" s="168">
        <f t="shared" ref="W86" si="434">SUM(W87:W94)</f>
        <v>783067.9</v>
      </c>
      <c r="X86" s="169">
        <f t="shared" si="432"/>
        <v>233969.89945999999</v>
      </c>
      <c r="Y86" s="169">
        <f t="shared" si="305"/>
        <v>549098.00054000004</v>
      </c>
      <c r="Z86" s="172">
        <f t="shared" ref="Z86:Z94" si="435">+(X86/W86)*100</f>
        <v>29.878622206324636</v>
      </c>
      <c r="AA86" s="168">
        <f t="shared" ref="AA86" si="436">SUM(AA87:AA94)</f>
        <v>538016.1</v>
      </c>
      <c r="AB86" s="169">
        <f t="shared" ref="AB86:AF86" si="437">SUM(AB87:AB94)</f>
        <v>361953.42732999998</v>
      </c>
      <c r="AC86" s="169">
        <f t="shared" si="307"/>
        <v>176062.67267</v>
      </c>
      <c r="AD86" s="170">
        <f t="shared" ref="AD86:AD94" si="438">+(AB86/AA86)*100</f>
        <v>67.275575457686116</v>
      </c>
      <c r="AE86" s="168">
        <f t="shared" ref="AE86" si="439">SUM(AE87:AE94)</f>
        <v>748717</v>
      </c>
      <c r="AF86" s="169">
        <f t="shared" si="437"/>
        <v>152692.43816000002</v>
      </c>
      <c r="AG86" s="169">
        <f t="shared" si="309"/>
        <v>596024.56183999998</v>
      </c>
      <c r="AH86" s="170">
        <f t="shared" ref="AH86:AH94" si="440">+(AF86/AE86)*100</f>
        <v>20.39387888347667</v>
      </c>
      <c r="AI86" s="173">
        <f t="shared" ref="AI86" si="441">SUM(AI87:AI94)</f>
        <v>520691.80000000005</v>
      </c>
      <c r="AJ86" s="171">
        <f t="shared" ref="AJ86:AN86" si="442">SUM(AJ87:AJ94)</f>
        <v>280721.86721999996</v>
      </c>
      <c r="AK86" s="169">
        <f t="shared" si="311"/>
        <v>239969.93278000009</v>
      </c>
      <c r="AL86" s="170">
        <f t="shared" ref="AL86:AL94" si="443">+(AJ86/AI86)*100</f>
        <v>53.913249108205655</v>
      </c>
      <c r="AM86" s="173">
        <f t="shared" ref="AM86" si="444">SUM(AM87:AM94)</f>
        <v>605916</v>
      </c>
      <c r="AN86" s="171">
        <f t="shared" si="442"/>
        <v>192006.27982999998</v>
      </c>
      <c r="AO86" s="169">
        <f t="shared" si="313"/>
        <v>413909.72016999999</v>
      </c>
      <c r="AP86" s="170">
        <f t="shared" ref="AP86:AP94" si="445">+(AN86/AM86)*100</f>
        <v>31.688597071211188</v>
      </c>
      <c r="AQ86" s="168">
        <f t="shared" ref="AQ86" si="446">SUM(AQ87:AQ94)</f>
        <v>597791.09999999986</v>
      </c>
      <c r="AR86" s="169">
        <f>SUM(AR87:AR94)</f>
        <v>359184.47524</v>
      </c>
      <c r="AS86" s="169">
        <f t="shared" si="315"/>
        <v>238606.62475999986</v>
      </c>
      <c r="AT86" s="170">
        <f t="shared" ref="AT86:AT94" si="447">+(AR86/AQ86)*100</f>
        <v>60.085283176681635</v>
      </c>
      <c r="AU86" s="169">
        <f t="shared" ref="AU86" si="448">SUM(AU87:AU94)</f>
        <v>965659.6</v>
      </c>
      <c r="AV86" s="169">
        <f t="shared" ref="AV86:AZ86" si="449">SUM(AV87:AV94)</f>
        <v>366574.30951999995</v>
      </c>
      <c r="AW86" s="169">
        <f t="shared" si="317"/>
        <v>599085.29047999997</v>
      </c>
      <c r="AX86" s="171">
        <f t="shared" ref="AX86:AX94" si="450">+(AV86/AU86)*100</f>
        <v>37.961027832167773</v>
      </c>
      <c r="AY86" s="168">
        <f t="shared" ref="AY86" si="451">SUM(AY87:AY94)</f>
        <v>947264</v>
      </c>
      <c r="AZ86" s="169">
        <f t="shared" si="449"/>
        <v>424509.17391000001</v>
      </c>
      <c r="BA86" s="169">
        <f t="shared" si="319"/>
        <v>522754.82608999999</v>
      </c>
      <c r="BB86" s="170">
        <f t="shared" ref="BB86:BB94" si="452">+(AZ86/AY86)*100</f>
        <v>44.814241215754002</v>
      </c>
      <c r="BC86" s="174">
        <f t="shared" ref="BC86" si="453">SUM(BC87:BC94)</f>
        <v>848041</v>
      </c>
    </row>
    <row r="87" spans="1:55">
      <c r="A87" s="204" t="s">
        <v>226</v>
      </c>
      <c r="B87" s="218" t="s">
        <v>227</v>
      </c>
      <c r="C87" s="175">
        <v>5788.2999999999893</v>
      </c>
      <c r="D87" s="176">
        <v>5288.2250000000004</v>
      </c>
      <c r="E87" s="176">
        <f t="shared" si="295"/>
        <v>500.0749999999889</v>
      </c>
      <c r="F87" s="177">
        <f t="shared" si="423"/>
        <v>91.360589464955339</v>
      </c>
      <c r="G87" s="175">
        <v>34000</v>
      </c>
      <c r="H87" s="176">
        <v>4779.82</v>
      </c>
      <c r="I87" s="176">
        <f t="shared" si="297"/>
        <v>29220.18</v>
      </c>
      <c r="J87" s="177">
        <f t="shared" si="425"/>
        <v>14.058294117647058</v>
      </c>
      <c r="K87" s="175">
        <v>82220</v>
      </c>
      <c r="L87" s="176">
        <v>43372.690609999998</v>
      </c>
      <c r="M87" s="176">
        <f t="shared" si="299"/>
        <v>38847.309390000002</v>
      </c>
      <c r="N87" s="177">
        <f t="shared" si="427"/>
        <v>52.751995390415949</v>
      </c>
      <c r="O87" s="176">
        <v>106308</v>
      </c>
      <c r="P87" s="176">
        <v>96116.046780000004</v>
      </c>
      <c r="Q87" s="176">
        <f t="shared" si="301"/>
        <v>10191.953219999996</v>
      </c>
      <c r="R87" s="136">
        <f t="shared" si="430"/>
        <v>90.412806919516868</v>
      </c>
      <c r="S87" s="175">
        <v>429500</v>
      </c>
      <c r="T87" s="176">
        <v>160283.01757999999</v>
      </c>
      <c r="U87" s="176">
        <f t="shared" si="303"/>
        <v>269216.98242000001</v>
      </c>
      <c r="V87" s="177">
        <f t="shared" si="433"/>
        <v>37.318513988358553</v>
      </c>
      <c r="W87" s="175">
        <v>449350</v>
      </c>
      <c r="X87" s="176">
        <v>68142.26999999999</v>
      </c>
      <c r="Y87" s="176">
        <f t="shared" si="305"/>
        <v>381207.73</v>
      </c>
      <c r="Z87" s="178">
        <f t="shared" si="435"/>
        <v>15.164631133860018</v>
      </c>
      <c r="AA87" s="175">
        <v>285572</v>
      </c>
      <c r="AB87" s="176">
        <v>254918.72560999999</v>
      </c>
      <c r="AC87" s="176">
        <f t="shared" si="307"/>
        <v>30653.274390000006</v>
      </c>
      <c r="AD87" s="177">
        <f t="shared" si="438"/>
        <v>89.266008435700968</v>
      </c>
      <c r="AE87" s="175">
        <v>246920</v>
      </c>
      <c r="AF87" s="176">
        <v>35125.075649999999</v>
      </c>
      <c r="AG87" s="176">
        <f t="shared" si="309"/>
        <v>211794.92434999999</v>
      </c>
      <c r="AH87" s="177">
        <f t="shared" si="440"/>
        <v>14.2252857808197</v>
      </c>
      <c r="AI87" s="135">
        <v>283134.2</v>
      </c>
      <c r="AJ87" s="136">
        <v>194451.75031999999</v>
      </c>
      <c r="AK87" s="176">
        <f t="shared" si="311"/>
        <v>88682.44968000002</v>
      </c>
      <c r="AL87" s="177">
        <f t="shared" si="443"/>
        <v>68.678298248675006</v>
      </c>
      <c r="AM87" s="135">
        <v>232431.8</v>
      </c>
      <c r="AN87" s="136">
        <v>44102.318560000007</v>
      </c>
      <c r="AO87" s="176">
        <f t="shared" si="313"/>
        <v>188329.48143999997</v>
      </c>
      <c r="AP87" s="177">
        <f t="shared" si="445"/>
        <v>18.974304961713504</v>
      </c>
      <c r="AQ87" s="175">
        <v>362723.1</v>
      </c>
      <c r="AR87" s="176">
        <v>214256.70149999997</v>
      </c>
      <c r="AS87" s="176">
        <f t="shared" si="315"/>
        <v>148466.39850000001</v>
      </c>
      <c r="AT87" s="177">
        <f t="shared" si="447"/>
        <v>59.068943086337754</v>
      </c>
      <c r="AU87" s="176">
        <v>650000</v>
      </c>
      <c r="AV87" s="176">
        <v>138163.30640999999</v>
      </c>
      <c r="AW87" s="176">
        <f t="shared" si="317"/>
        <v>511836.69359000004</v>
      </c>
      <c r="AX87" s="136">
        <f t="shared" si="450"/>
        <v>21.255893293846153</v>
      </c>
      <c r="AY87" s="175">
        <v>470000</v>
      </c>
      <c r="AZ87" s="176">
        <v>49118.915000000001</v>
      </c>
      <c r="BA87" s="176">
        <f t="shared" si="319"/>
        <v>420881.08500000002</v>
      </c>
      <c r="BB87" s="177">
        <f t="shared" si="452"/>
        <v>10.450832978723405</v>
      </c>
      <c r="BC87" s="179">
        <v>217020</v>
      </c>
    </row>
    <row r="88" spans="1:55">
      <c r="A88" s="204" t="s">
        <v>228</v>
      </c>
      <c r="B88" s="118" t="s">
        <v>229</v>
      </c>
      <c r="C88" s="119">
        <v>0</v>
      </c>
      <c r="D88" s="120">
        <v>0</v>
      </c>
      <c r="E88" s="120">
        <f t="shared" si="295"/>
        <v>0</v>
      </c>
      <c r="F88" s="121" t="s">
        <v>74</v>
      </c>
      <c r="G88" s="119">
        <v>0</v>
      </c>
      <c r="H88" s="120">
        <v>0</v>
      </c>
      <c r="I88" s="120">
        <f t="shared" si="297"/>
        <v>0</v>
      </c>
      <c r="J88" s="121" t="s">
        <v>74</v>
      </c>
      <c r="K88" s="119">
        <v>4500</v>
      </c>
      <c r="L88" s="120">
        <v>0</v>
      </c>
      <c r="M88" s="120">
        <f t="shared" si="299"/>
        <v>4500</v>
      </c>
      <c r="N88" s="121">
        <f t="shared" si="427"/>
        <v>0</v>
      </c>
      <c r="O88" s="120">
        <v>0</v>
      </c>
      <c r="P88" s="120">
        <v>0</v>
      </c>
      <c r="Q88" s="120">
        <f t="shared" si="301"/>
        <v>0</v>
      </c>
      <c r="R88" s="122" t="s">
        <v>74</v>
      </c>
      <c r="S88" s="119">
        <v>5200</v>
      </c>
      <c r="T88" s="120">
        <v>0</v>
      </c>
      <c r="U88" s="120">
        <f t="shared" si="303"/>
        <v>5200</v>
      </c>
      <c r="V88" s="121">
        <f>+(T88/S88)*100</f>
        <v>0</v>
      </c>
      <c r="W88" s="119">
        <v>5408</v>
      </c>
      <c r="X88" s="120">
        <v>0</v>
      </c>
      <c r="Y88" s="120">
        <f t="shared" si="305"/>
        <v>5408</v>
      </c>
      <c r="Z88" s="123">
        <f t="shared" si="435"/>
        <v>0</v>
      </c>
      <c r="AA88" s="119">
        <v>0</v>
      </c>
      <c r="AB88" s="120">
        <v>0</v>
      </c>
      <c r="AC88" s="120">
        <f t="shared" si="307"/>
        <v>0</v>
      </c>
      <c r="AD88" s="121" t="s">
        <v>74</v>
      </c>
      <c r="AE88" s="119">
        <v>5408</v>
      </c>
      <c r="AF88" s="120">
        <v>35</v>
      </c>
      <c r="AG88" s="120">
        <f t="shared" si="309"/>
        <v>5373</v>
      </c>
      <c r="AH88" s="121">
        <f t="shared" si="440"/>
        <v>0.64718934911242609</v>
      </c>
      <c r="AI88" s="124">
        <v>0</v>
      </c>
      <c r="AJ88" s="122">
        <v>0</v>
      </c>
      <c r="AK88" s="120">
        <f t="shared" si="311"/>
        <v>0</v>
      </c>
      <c r="AL88" s="121" t="s">
        <v>74</v>
      </c>
      <c r="AM88" s="124">
        <v>41445</v>
      </c>
      <c r="AN88" s="122">
        <v>10296.28988</v>
      </c>
      <c r="AO88" s="120">
        <f t="shared" si="313"/>
        <v>31148.71012</v>
      </c>
      <c r="AP88" s="121">
        <f t="shared" si="445"/>
        <v>24.84326186512245</v>
      </c>
      <c r="AQ88" s="119">
        <v>19000</v>
      </c>
      <c r="AR88" s="120">
        <v>8803.4939599999998</v>
      </c>
      <c r="AS88" s="120">
        <f t="shared" si="315"/>
        <v>10196.50604</v>
      </c>
      <c r="AT88" s="121">
        <f t="shared" si="447"/>
        <v>46.334178736842105</v>
      </c>
      <c r="AU88" s="120">
        <v>71159.3</v>
      </c>
      <c r="AV88" s="120">
        <v>5637.8418300000003</v>
      </c>
      <c r="AW88" s="120">
        <f t="shared" si="317"/>
        <v>65521.458170000005</v>
      </c>
      <c r="AX88" s="122">
        <f t="shared" si="450"/>
        <v>7.9228461072551299</v>
      </c>
      <c r="AY88" s="119">
        <v>65000</v>
      </c>
      <c r="AZ88" s="120">
        <v>2414.85</v>
      </c>
      <c r="BA88" s="120">
        <f t="shared" si="319"/>
        <v>62585.15</v>
      </c>
      <c r="BB88" s="121">
        <f t="shared" si="452"/>
        <v>3.7151538461538456</v>
      </c>
      <c r="BC88" s="120">
        <v>11000</v>
      </c>
    </row>
    <row r="89" spans="1:55">
      <c r="A89" s="204" t="s">
        <v>230</v>
      </c>
      <c r="B89" s="118" t="s">
        <v>231</v>
      </c>
      <c r="C89" s="119">
        <v>0</v>
      </c>
      <c r="D89" s="120">
        <v>0</v>
      </c>
      <c r="E89" s="120">
        <f t="shared" si="295"/>
        <v>0</v>
      </c>
      <c r="F89" s="121" t="s">
        <v>74</v>
      </c>
      <c r="G89" s="119">
        <v>0</v>
      </c>
      <c r="H89" s="120">
        <v>0</v>
      </c>
      <c r="I89" s="120">
        <f t="shared" si="297"/>
        <v>0</v>
      </c>
      <c r="J89" s="121" t="s">
        <v>74</v>
      </c>
      <c r="K89" s="119">
        <v>4600</v>
      </c>
      <c r="L89" s="120">
        <v>930.69756000000007</v>
      </c>
      <c r="M89" s="120">
        <f t="shared" si="299"/>
        <v>3669.3024399999999</v>
      </c>
      <c r="N89" s="121">
        <f t="shared" si="427"/>
        <v>20.232555652173914</v>
      </c>
      <c r="O89" s="120">
        <v>0</v>
      </c>
      <c r="P89" s="120">
        <v>0</v>
      </c>
      <c r="Q89" s="120">
        <f t="shared" si="301"/>
        <v>0</v>
      </c>
      <c r="R89" s="122" t="s">
        <v>74</v>
      </c>
      <c r="S89" s="119">
        <v>2920</v>
      </c>
      <c r="T89" s="120">
        <v>0</v>
      </c>
      <c r="U89" s="120">
        <f t="shared" si="303"/>
        <v>2920</v>
      </c>
      <c r="V89" s="121">
        <f t="shared" si="433"/>
        <v>0</v>
      </c>
      <c r="W89" s="119">
        <v>3036</v>
      </c>
      <c r="X89" s="120">
        <v>0</v>
      </c>
      <c r="Y89" s="120">
        <f t="shared" si="305"/>
        <v>3036</v>
      </c>
      <c r="Z89" s="123">
        <f t="shared" si="435"/>
        <v>0</v>
      </c>
      <c r="AA89" s="119">
        <v>353</v>
      </c>
      <c r="AB89" s="120">
        <v>0</v>
      </c>
      <c r="AC89" s="120">
        <f t="shared" si="307"/>
        <v>353</v>
      </c>
      <c r="AD89" s="121">
        <f t="shared" si="438"/>
        <v>0</v>
      </c>
      <c r="AE89" s="119">
        <v>5000</v>
      </c>
      <c r="AF89" s="120">
        <v>4901.6900000000005</v>
      </c>
      <c r="AG89" s="120">
        <f t="shared" si="309"/>
        <v>98.309999999999491</v>
      </c>
      <c r="AH89" s="121">
        <f t="shared" si="440"/>
        <v>98.033800000000014</v>
      </c>
      <c r="AI89" s="124">
        <v>1726</v>
      </c>
      <c r="AJ89" s="122">
        <v>1724.6799999999998</v>
      </c>
      <c r="AK89" s="120">
        <f t="shared" si="311"/>
        <v>1.3200000000001637</v>
      </c>
      <c r="AL89" s="121">
        <f t="shared" si="443"/>
        <v>99.923522595596751</v>
      </c>
      <c r="AM89" s="124">
        <v>605</v>
      </c>
      <c r="AN89" s="122">
        <v>604.70000000000005</v>
      </c>
      <c r="AO89" s="120">
        <f t="shared" si="313"/>
        <v>0.29999999999995453</v>
      </c>
      <c r="AP89" s="121">
        <f t="shared" si="445"/>
        <v>99.950413223140501</v>
      </c>
      <c r="AQ89" s="119">
        <v>2490</v>
      </c>
      <c r="AR89" s="120">
        <v>0</v>
      </c>
      <c r="AS89" s="120">
        <f t="shared" si="315"/>
        <v>2490</v>
      </c>
      <c r="AT89" s="121">
        <f t="shared" si="447"/>
        <v>0</v>
      </c>
      <c r="AU89" s="120">
        <v>2490</v>
      </c>
      <c r="AV89" s="120">
        <v>0</v>
      </c>
      <c r="AW89" s="120">
        <f t="shared" si="317"/>
        <v>2490</v>
      </c>
      <c r="AX89" s="122">
        <f t="shared" si="450"/>
        <v>0</v>
      </c>
      <c r="AY89" s="119">
        <v>2000</v>
      </c>
      <c r="AZ89" s="120">
        <v>0</v>
      </c>
      <c r="BA89" s="120">
        <f t="shared" si="319"/>
        <v>2000</v>
      </c>
      <c r="BB89" s="121">
        <f t="shared" si="452"/>
        <v>0</v>
      </c>
      <c r="BC89" s="120">
        <v>6490</v>
      </c>
    </row>
    <row r="90" spans="1:55">
      <c r="A90" s="204" t="s">
        <v>232</v>
      </c>
      <c r="B90" s="218" t="s">
        <v>233</v>
      </c>
      <c r="C90" s="175">
        <v>1493</v>
      </c>
      <c r="D90" s="176">
        <v>1429.03126</v>
      </c>
      <c r="E90" s="176">
        <f t="shared" si="295"/>
        <v>63.968740000000025</v>
      </c>
      <c r="F90" s="177">
        <f t="shared" si="423"/>
        <v>95.71542263898192</v>
      </c>
      <c r="G90" s="175">
        <v>16593</v>
      </c>
      <c r="H90" s="176">
        <v>1103.81971</v>
      </c>
      <c r="I90" s="176">
        <f t="shared" si="297"/>
        <v>15489.18029</v>
      </c>
      <c r="J90" s="177">
        <f t="shared" si="425"/>
        <v>6.6523215211233655</v>
      </c>
      <c r="K90" s="175">
        <v>3181</v>
      </c>
      <c r="L90" s="176">
        <v>2549.9029999999998</v>
      </c>
      <c r="M90" s="176">
        <f t="shared" si="299"/>
        <v>631.09700000000021</v>
      </c>
      <c r="N90" s="177">
        <f t="shared" si="427"/>
        <v>80.160421251178875</v>
      </c>
      <c r="O90" s="176">
        <v>1046.5</v>
      </c>
      <c r="P90" s="176">
        <v>777.29930999999999</v>
      </c>
      <c r="Q90" s="176">
        <f t="shared" si="301"/>
        <v>269.20069000000001</v>
      </c>
      <c r="R90" s="136">
        <f t="shared" si="430"/>
        <v>74.276092689918769</v>
      </c>
      <c r="S90" s="175">
        <v>4258.5</v>
      </c>
      <c r="T90" s="176">
        <v>1846.60599</v>
      </c>
      <c r="U90" s="176">
        <f t="shared" si="303"/>
        <v>2411.89401</v>
      </c>
      <c r="V90" s="177">
        <f t="shared" si="433"/>
        <v>43.362827051778794</v>
      </c>
      <c r="W90" s="175">
        <v>2048.6</v>
      </c>
      <c r="X90" s="176">
        <v>822.04499999999996</v>
      </c>
      <c r="Y90" s="176">
        <f t="shared" si="305"/>
        <v>1226.5549999999998</v>
      </c>
      <c r="Z90" s="178">
        <f t="shared" si="435"/>
        <v>40.127160011715318</v>
      </c>
      <c r="AA90" s="175">
        <v>1179.5999999999999</v>
      </c>
      <c r="AB90" s="176">
        <v>487.64499999999998</v>
      </c>
      <c r="AC90" s="176">
        <f t="shared" si="307"/>
        <v>691.95499999999993</v>
      </c>
      <c r="AD90" s="177">
        <f t="shared" si="438"/>
        <v>41.339860969820279</v>
      </c>
      <c r="AE90" s="175">
        <v>2819.6</v>
      </c>
      <c r="AF90" s="176">
        <v>497.07548999999995</v>
      </c>
      <c r="AG90" s="176">
        <f t="shared" si="309"/>
        <v>2322.5245100000002</v>
      </c>
      <c r="AH90" s="177">
        <f t="shared" si="440"/>
        <v>17.629291034189247</v>
      </c>
      <c r="AI90" s="135">
        <v>745.2</v>
      </c>
      <c r="AJ90" s="136">
        <v>266.49681999999996</v>
      </c>
      <c r="AK90" s="176">
        <f t="shared" si="311"/>
        <v>478.70318000000009</v>
      </c>
      <c r="AL90" s="177">
        <f t="shared" si="443"/>
        <v>35.76178475577025</v>
      </c>
      <c r="AM90" s="135">
        <v>2784.2</v>
      </c>
      <c r="AN90" s="136">
        <v>1293.2873199999999</v>
      </c>
      <c r="AO90" s="176">
        <f t="shared" si="313"/>
        <v>1490.9126799999999</v>
      </c>
      <c r="AP90" s="177">
        <f t="shared" si="445"/>
        <v>46.450948926082894</v>
      </c>
      <c r="AQ90" s="175">
        <v>4018</v>
      </c>
      <c r="AR90" s="176">
        <v>18</v>
      </c>
      <c r="AS90" s="176">
        <f t="shared" si="315"/>
        <v>4000</v>
      </c>
      <c r="AT90" s="177">
        <f t="shared" si="447"/>
        <v>0.44798407167745147</v>
      </c>
      <c r="AU90" s="176">
        <v>3000</v>
      </c>
      <c r="AV90" s="176">
        <v>12.494129999999998</v>
      </c>
      <c r="AW90" s="176">
        <f t="shared" si="317"/>
        <v>2987.50587</v>
      </c>
      <c r="AX90" s="136">
        <f t="shared" si="450"/>
        <v>0.41647099999999992</v>
      </c>
      <c r="AY90" s="175">
        <v>1040</v>
      </c>
      <c r="AZ90" s="176">
        <v>44</v>
      </c>
      <c r="BA90" s="176">
        <f t="shared" si="319"/>
        <v>996</v>
      </c>
      <c r="BB90" s="177">
        <f t="shared" si="452"/>
        <v>4.2307692307692308</v>
      </c>
      <c r="BC90" s="179">
        <v>17000</v>
      </c>
    </row>
    <row r="91" spans="1:55">
      <c r="A91" s="204" t="s">
        <v>234</v>
      </c>
      <c r="B91" s="218" t="s">
        <v>235</v>
      </c>
      <c r="C91" s="175">
        <v>665.89999999999964</v>
      </c>
      <c r="D91" s="176">
        <v>524.97749999999996</v>
      </c>
      <c r="E91" s="176">
        <f t="shared" si="295"/>
        <v>140.92249999999967</v>
      </c>
      <c r="F91" s="177">
        <f t="shared" si="423"/>
        <v>78.837287881063261</v>
      </c>
      <c r="G91" s="175">
        <v>12662.2</v>
      </c>
      <c r="H91" s="176">
        <v>127.5</v>
      </c>
      <c r="I91" s="176">
        <f t="shared" si="297"/>
        <v>12534.7</v>
      </c>
      <c r="J91" s="177">
        <f t="shared" si="425"/>
        <v>1.0069340241032363</v>
      </c>
      <c r="K91" s="175">
        <v>773</v>
      </c>
      <c r="L91" s="176">
        <v>326</v>
      </c>
      <c r="M91" s="176">
        <f t="shared" si="299"/>
        <v>447</v>
      </c>
      <c r="N91" s="177">
        <f t="shared" si="427"/>
        <v>42.173350582147478</v>
      </c>
      <c r="O91" s="176">
        <v>45678</v>
      </c>
      <c r="P91" s="176">
        <v>42823.94</v>
      </c>
      <c r="Q91" s="176">
        <f t="shared" si="301"/>
        <v>2854.0599999999977</v>
      </c>
      <c r="R91" s="136">
        <f t="shared" si="430"/>
        <v>93.751784228731566</v>
      </c>
      <c r="S91" s="175">
        <v>86714.2</v>
      </c>
      <c r="T91" s="176">
        <v>81585.020499999999</v>
      </c>
      <c r="U91" s="176">
        <f t="shared" si="303"/>
        <v>5129.1794999999984</v>
      </c>
      <c r="V91" s="177">
        <f t="shared" si="433"/>
        <v>94.084960133403754</v>
      </c>
      <c r="W91" s="175">
        <v>176552.2</v>
      </c>
      <c r="X91" s="176">
        <v>123672.06763000001</v>
      </c>
      <c r="Y91" s="176">
        <f t="shared" si="305"/>
        <v>52880.132370000007</v>
      </c>
      <c r="Z91" s="178">
        <f t="shared" si="435"/>
        <v>70.048443253609989</v>
      </c>
      <c r="AA91" s="175">
        <v>100630</v>
      </c>
      <c r="AB91" s="176">
        <v>57624.166210000003</v>
      </c>
      <c r="AC91" s="176">
        <f t="shared" si="307"/>
        <v>43005.833789999997</v>
      </c>
      <c r="AD91" s="177">
        <f t="shared" si="438"/>
        <v>57.263406747490805</v>
      </c>
      <c r="AE91" s="175">
        <v>65325</v>
      </c>
      <c r="AF91" s="176">
        <v>51052.510190000001</v>
      </c>
      <c r="AG91" s="176">
        <f t="shared" si="309"/>
        <v>14272.489809999999</v>
      </c>
      <c r="AH91" s="177">
        <f t="shared" si="440"/>
        <v>78.151565541523155</v>
      </c>
      <c r="AI91" s="135">
        <v>77477.600000000006</v>
      </c>
      <c r="AJ91" s="136">
        <v>38128.165380000006</v>
      </c>
      <c r="AK91" s="176">
        <f t="shared" si="311"/>
        <v>39349.43462</v>
      </c>
      <c r="AL91" s="177">
        <f t="shared" si="443"/>
        <v>49.211856562412883</v>
      </c>
      <c r="AM91" s="135">
        <v>32305.1</v>
      </c>
      <c r="AN91" s="136">
        <v>8236.8118400000003</v>
      </c>
      <c r="AO91" s="176">
        <f t="shared" si="313"/>
        <v>24068.288159999996</v>
      </c>
      <c r="AP91" s="177">
        <f t="shared" si="445"/>
        <v>25.496939616345411</v>
      </c>
      <c r="AQ91" s="175">
        <v>97087</v>
      </c>
      <c r="AR91" s="176">
        <v>76131.225509999989</v>
      </c>
      <c r="AS91" s="176">
        <f t="shared" si="315"/>
        <v>20955.774490000011</v>
      </c>
      <c r="AT91" s="177">
        <f t="shared" si="447"/>
        <v>78.415468095625556</v>
      </c>
      <c r="AU91" s="176">
        <v>76592</v>
      </c>
      <c r="AV91" s="176">
        <v>75377.697619999992</v>
      </c>
      <c r="AW91" s="176">
        <f t="shared" si="317"/>
        <v>1214.3023800000083</v>
      </c>
      <c r="AX91" s="136">
        <f t="shared" si="450"/>
        <v>98.414583272404428</v>
      </c>
      <c r="AY91" s="175">
        <v>75827</v>
      </c>
      <c r="AZ91" s="176">
        <v>72444.413490000006</v>
      </c>
      <c r="BA91" s="176">
        <f t="shared" si="319"/>
        <v>3382.5865099999937</v>
      </c>
      <c r="BB91" s="177">
        <f t="shared" si="452"/>
        <v>95.53907379957009</v>
      </c>
      <c r="BC91" s="179">
        <v>132647</v>
      </c>
    </row>
    <row r="92" spans="1:55">
      <c r="A92" s="204" t="s">
        <v>236</v>
      </c>
      <c r="B92" s="218" t="s">
        <v>237</v>
      </c>
      <c r="C92" s="175">
        <v>3377</v>
      </c>
      <c r="D92" s="176">
        <v>1691.1895</v>
      </c>
      <c r="E92" s="176">
        <f t="shared" si="295"/>
        <v>1685.8105</v>
      </c>
      <c r="F92" s="177">
        <f t="shared" si="423"/>
        <v>50.07964169381107</v>
      </c>
      <c r="G92" s="175">
        <v>6518</v>
      </c>
      <c r="H92" s="176">
        <v>1142.3576499999999</v>
      </c>
      <c r="I92" s="176">
        <f t="shared" si="297"/>
        <v>5375.6423500000001</v>
      </c>
      <c r="J92" s="177">
        <f t="shared" si="425"/>
        <v>17.526198987419452</v>
      </c>
      <c r="K92" s="175">
        <v>6498</v>
      </c>
      <c r="L92" s="176">
        <v>3515.9275299999999</v>
      </c>
      <c r="M92" s="176">
        <f t="shared" si="299"/>
        <v>2982.0724700000001</v>
      </c>
      <c r="N92" s="177">
        <f t="shared" si="427"/>
        <v>54.107841335795626</v>
      </c>
      <c r="O92" s="176">
        <v>5204</v>
      </c>
      <c r="P92" s="176">
        <v>2355.4041900000002</v>
      </c>
      <c r="Q92" s="176">
        <f t="shared" si="301"/>
        <v>2848.5958099999998</v>
      </c>
      <c r="R92" s="136">
        <f t="shared" si="430"/>
        <v>45.261417947732518</v>
      </c>
      <c r="S92" s="175">
        <v>8806</v>
      </c>
      <c r="T92" s="176">
        <v>2969.9555700000001</v>
      </c>
      <c r="U92" s="176">
        <f t="shared" si="303"/>
        <v>5836.0444299999999</v>
      </c>
      <c r="V92" s="177">
        <f t="shared" si="433"/>
        <v>33.726499772882129</v>
      </c>
      <c r="W92" s="175">
        <v>9226.1</v>
      </c>
      <c r="X92" s="176">
        <v>2908.10952</v>
      </c>
      <c r="Y92" s="176">
        <f t="shared" si="305"/>
        <v>6317.9904800000004</v>
      </c>
      <c r="Z92" s="178">
        <f t="shared" si="435"/>
        <v>31.520463901323421</v>
      </c>
      <c r="AA92" s="175">
        <v>6195.5</v>
      </c>
      <c r="AB92" s="176">
        <v>1566.91561</v>
      </c>
      <c r="AC92" s="176">
        <f t="shared" si="307"/>
        <v>4628.58439</v>
      </c>
      <c r="AD92" s="177">
        <f t="shared" si="438"/>
        <v>25.29118892744734</v>
      </c>
      <c r="AE92" s="175">
        <v>12636</v>
      </c>
      <c r="AF92" s="176">
        <v>2581.9321399999999</v>
      </c>
      <c r="AG92" s="176">
        <f t="shared" si="309"/>
        <v>10054.067859999999</v>
      </c>
      <c r="AH92" s="177">
        <f t="shared" si="440"/>
        <v>20.433144507755618</v>
      </c>
      <c r="AI92" s="135">
        <v>10564.4</v>
      </c>
      <c r="AJ92" s="136">
        <v>7612.4832499999993</v>
      </c>
      <c r="AK92" s="176">
        <f t="shared" si="311"/>
        <v>2951.9167500000003</v>
      </c>
      <c r="AL92" s="177">
        <f t="shared" si="443"/>
        <v>72.057885445458325</v>
      </c>
      <c r="AM92" s="135">
        <v>9130.6</v>
      </c>
      <c r="AN92" s="136">
        <v>8077.9684200000002</v>
      </c>
      <c r="AO92" s="176">
        <f t="shared" si="313"/>
        <v>1052.6315800000002</v>
      </c>
      <c r="AP92" s="177">
        <f t="shared" si="445"/>
        <v>88.471386546338678</v>
      </c>
      <c r="AQ92" s="175">
        <v>11314.8</v>
      </c>
      <c r="AR92" s="176">
        <v>6457.7732100000012</v>
      </c>
      <c r="AS92" s="176">
        <f t="shared" si="315"/>
        <v>4857.0267899999981</v>
      </c>
      <c r="AT92" s="177">
        <f t="shared" si="447"/>
        <v>57.073684112843367</v>
      </c>
      <c r="AU92" s="176">
        <v>17277.599999999999</v>
      </c>
      <c r="AV92" s="176">
        <v>14913.430649999998</v>
      </c>
      <c r="AW92" s="176">
        <f t="shared" si="317"/>
        <v>2364.1693500000001</v>
      </c>
      <c r="AX92" s="136">
        <f t="shared" si="450"/>
        <v>86.316563932490624</v>
      </c>
      <c r="AY92" s="175">
        <v>31199.4</v>
      </c>
      <c r="AZ92" s="176">
        <v>25130.071339999999</v>
      </c>
      <c r="BA92" s="176">
        <f t="shared" si="319"/>
        <v>6069.3286600000029</v>
      </c>
      <c r="BB92" s="177">
        <f t="shared" si="452"/>
        <v>80.546649422745304</v>
      </c>
      <c r="BC92" s="179">
        <v>34726.400000000001</v>
      </c>
    </row>
    <row r="93" spans="1:55">
      <c r="A93" s="204" t="s">
        <v>238</v>
      </c>
      <c r="B93" s="218" t="s">
        <v>239</v>
      </c>
      <c r="C93" s="175">
        <v>188357.59999999998</v>
      </c>
      <c r="D93" s="176">
        <v>146923.60370000001</v>
      </c>
      <c r="E93" s="176">
        <f t="shared" si="295"/>
        <v>41433.99629999997</v>
      </c>
      <c r="F93" s="177">
        <f t="shared" si="423"/>
        <v>78.002482352716342</v>
      </c>
      <c r="G93" s="175">
        <v>227407.2</v>
      </c>
      <c r="H93" s="176">
        <v>141667.22334999999</v>
      </c>
      <c r="I93" s="176">
        <f t="shared" si="297"/>
        <v>85739.976650000026</v>
      </c>
      <c r="J93" s="177">
        <f t="shared" si="425"/>
        <v>62.296718551567395</v>
      </c>
      <c r="K93" s="175">
        <v>75834</v>
      </c>
      <c r="L93" s="176">
        <v>68191.413960000005</v>
      </c>
      <c r="M93" s="176">
        <f t="shared" si="299"/>
        <v>7642.5860399999947</v>
      </c>
      <c r="N93" s="177">
        <f t="shared" si="427"/>
        <v>89.921953160851345</v>
      </c>
      <c r="O93" s="176">
        <v>40900</v>
      </c>
      <c r="P93" s="176">
        <v>5676.5549400000009</v>
      </c>
      <c r="Q93" s="176">
        <f t="shared" si="301"/>
        <v>35223.445059999998</v>
      </c>
      <c r="R93" s="136">
        <f t="shared" si="430"/>
        <v>13.879107432762838</v>
      </c>
      <c r="S93" s="175">
        <v>151710</v>
      </c>
      <c r="T93" s="176">
        <v>34239.71905</v>
      </c>
      <c r="U93" s="176">
        <f t="shared" si="303"/>
        <v>117470.28095</v>
      </c>
      <c r="V93" s="177">
        <f t="shared" si="433"/>
        <v>22.569190593896248</v>
      </c>
      <c r="W93" s="175">
        <v>135131.5</v>
      </c>
      <c r="X93" s="176">
        <v>37601.933860000005</v>
      </c>
      <c r="Y93" s="176">
        <f t="shared" si="305"/>
        <v>97529.566139999995</v>
      </c>
      <c r="Z93" s="178">
        <f t="shared" si="435"/>
        <v>27.826179580630722</v>
      </c>
      <c r="AA93" s="175">
        <v>141167</v>
      </c>
      <c r="AB93" s="176">
        <v>47080.974900000001</v>
      </c>
      <c r="AC93" s="176">
        <f t="shared" si="307"/>
        <v>94086.025099999999</v>
      </c>
      <c r="AD93" s="177">
        <f t="shared" si="438"/>
        <v>33.351261201272251</v>
      </c>
      <c r="AE93" s="175">
        <v>407193</v>
      </c>
      <c r="AF93" s="176">
        <v>57721.454689999999</v>
      </c>
      <c r="AG93" s="176">
        <f t="shared" si="309"/>
        <v>349471.54531000002</v>
      </c>
      <c r="AH93" s="177">
        <f t="shared" si="440"/>
        <v>14.175453578524188</v>
      </c>
      <c r="AI93" s="135">
        <v>146328</v>
      </c>
      <c r="AJ93" s="136">
        <v>38237.493300000002</v>
      </c>
      <c r="AK93" s="176">
        <f t="shared" si="311"/>
        <v>108090.5067</v>
      </c>
      <c r="AL93" s="177">
        <f t="shared" si="443"/>
        <v>26.131357839921275</v>
      </c>
      <c r="AM93" s="135">
        <v>286261</v>
      </c>
      <c r="AN93" s="136">
        <v>118853.20981</v>
      </c>
      <c r="AO93" s="176">
        <f t="shared" si="313"/>
        <v>167407.79019</v>
      </c>
      <c r="AP93" s="177">
        <f t="shared" si="445"/>
        <v>41.519176489287744</v>
      </c>
      <c r="AQ93" s="175">
        <v>98412</v>
      </c>
      <c r="AR93" s="176">
        <v>52983.540820000002</v>
      </c>
      <c r="AS93" s="176">
        <f t="shared" si="315"/>
        <v>45428.459179999998</v>
      </c>
      <c r="AT93" s="177">
        <f t="shared" si="447"/>
        <v>53.838496138682281</v>
      </c>
      <c r="AU93" s="176">
        <v>139400</v>
      </c>
      <c r="AV93" s="176">
        <v>132052.81948000001</v>
      </c>
      <c r="AW93" s="176">
        <f t="shared" si="317"/>
        <v>7347.1805199999944</v>
      </c>
      <c r="AX93" s="136">
        <f t="shared" si="450"/>
        <v>94.72942573888092</v>
      </c>
      <c r="AY93" s="175">
        <v>266560</v>
      </c>
      <c r="AZ93" s="176">
        <v>244159.08170999997</v>
      </c>
      <c r="BA93" s="176">
        <f t="shared" si="319"/>
        <v>22400.918290000031</v>
      </c>
      <c r="BB93" s="177">
        <f t="shared" si="452"/>
        <v>91.596294158913551</v>
      </c>
      <c r="BC93" s="179">
        <v>383260</v>
      </c>
    </row>
    <row r="94" spans="1:55">
      <c r="A94" s="204" t="s">
        <v>240</v>
      </c>
      <c r="B94" s="218" t="s">
        <v>241</v>
      </c>
      <c r="C94" s="175">
        <v>10117.200000000001</v>
      </c>
      <c r="D94" s="176">
        <v>10087.163999999999</v>
      </c>
      <c r="E94" s="176">
        <f t="shared" si="295"/>
        <v>30.036000000001877</v>
      </c>
      <c r="F94" s="177">
        <f t="shared" si="423"/>
        <v>99.703119440161288</v>
      </c>
      <c r="G94" s="175">
        <v>4079</v>
      </c>
      <c r="H94" s="176">
        <v>390.24400000000003</v>
      </c>
      <c r="I94" s="176">
        <f t="shared" si="297"/>
        <v>3688.7559999999999</v>
      </c>
      <c r="J94" s="177">
        <f t="shared" si="425"/>
        <v>9.5671488109830847</v>
      </c>
      <c r="K94" s="175">
        <v>13075</v>
      </c>
      <c r="L94" s="176">
        <v>1323.3539800000001</v>
      </c>
      <c r="M94" s="176">
        <f t="shared" si="299"/>
        <v>11751.64602</v>
      </c>
      <c r="N94" s="177">
        <f t="shared" si="427"/>
        <v>10.121254149139581</v>
      </c>
      <c r="O94" s="176">
        <v>1788.8</v>
      </c>
      <c r="P94" s="176">
        <v>904.15049999999997</v>
      </c>
      <c r="Q94" s="176">
        <f t="shared" si="301"/>
        <v>884.64949999999999</v>
      </c>
      <c r="R94" s="136">
        <f t="shared" si="430"/>
        <v>50.545086091234346</v>
      </c>
      <c r="S94" s="175">
        <v>2368</v>
      </c>
      <c r="T94" s="176">
        <v>1122.6586400000001</v>
      </c>
      <c r="U94" s="176">
        <f t="shared" si="303"/>
        <v>1245.3413599999999</v>
      </c>
      <c r="V94" s="177">
        <f t="shared" si="433"/>
        <v>47.409570945945951</v>
      </c>
      <c r="W94" s="175">
        <v>2315.5</v>
      </c>
      <c r="X94" s="176">
        <v>823.47344999999996</v>
      </c>
      <c r="Y94" s="176">
        <f t="shared" si="305"/>
        <v>1492.02655</v>
      </c>
      <c r="Z94" s="178">
        <f t="shared" si="435"/>
        <v>35.563526236234075</v>
      </c>
      <c r="AA94" s="175">
        <v>2919</v>
      </c>
      <c r="AB94" s="176">
        <v>275</v>
      </c>
      <c r="AC94" s="176">
        <f t="shared" si="307"/>
        <v>2644</v>
      </c>
      <c r="AD94" s="177">
        <f t="shared" si="438"/>
        <v>9.4210346008907155</v>
      </c>
      <c r="AE94" s="175">
        <v>3415.4</v>
      </c>
      <c r="AF94" s="176">
        <v>777.7</v>
      </c>
      <c r="AG94" s="176">
        <f t="shared" si="309"/>
        <v>2637.7</v>
      </c>
      <c r="AH94" s="177">
        <f t="shared" si="440"/>
        <v>22.770392926157992</v>
      </c>
      <c r="AI94" s="135">
        <v>716.4</v>
      </c>
      <c r="AJ94" s="136">
        <v>300.79815000000002</v>
      </c>
      <c r="AK94" s="176">
        <f t="shared" si="311"/>
        <v>415.60184999999996</v>
      </c>
      <c r="AL94" s="177">
        <f t="shared" si="443"/>
        <v>41.987458123953104</v>
      </c>
      <c r="AM94" s="135">
        <v>953.3</v>
      </c>
      <c r="AN94" s="136">
        <v>541.69399999999996</v>
      </c>
      <c r="AO94" s="176">
        <f t="shared" si="313"/>
        <v>411.60599999999999</v>
      </c>
      <c r="AP94" s="177">
        <f t="shared" si="445"/>
        <v>56.823035770481489</v>
      </c>
      <c r="AQ94" s="175">
        <v>2746.2</v>
      </c>
      <c r="AR94" s="176">
        <v>533.74023999999997</v>
      </c>
      <c r="AS94" s="176">
        <f t="shared" si="315"/>
        <v>2212.4597599999997</v>
      </c>
      <c r="AT94" s="177">
        <f t="shared" si="447"/>
        <v>19.435592455028765</v>
      </c>
      <c r="AU94" s="176">
        <v>5740.7</v>
      </c>
      <c r="AV94" s="176">
        <v>416.71940000000001</v>
      </c>
      <c r="AW94" s="176">
        <f t="shared" si="317"/>
        <v>5323.9805999999999</v>
      </c>
      <c r="AX94" s="136">
        <f t="shared" si="450"/>
        <v>7.2590346125037026</v>
      </c>
      <c r="AY94" s="175">
        <v>35637.599999999999</v>
      </c>
      <c r="AZ94" s="176">
        <v>31197.842370000002</v>
      </c>
      <c r="BA94" s="176">
        <f t="shared" si="319"/>
        <v>4439.7576299999964</v>
      </c>
      <c r="BB94" s="177">
        <f t="shared" si="452"/>
        <v>87.541928665229989</v>
      </c>
      <c r="BC94" s="179">
        <v>45897.599999999999</v>
      </c>
    </row>
    <row r="95" spans="1:55">
      <c r="A95" s="204"/>
      <c r="B95" s="218"/>
      <c r="C95" s="175"/>
      <c r="D95" s="176"/>
      <c r="E95" s="176"/>
      <c r="F95" s="177"/>
      <c r="G95" s="175"/>
      <c r="H95" s="176"/>
      <c r="I95" s="176"/>
      <c r="J95" s="177"/>
      <c r="K95" s="175"/>
      <c r="L95" s="176"/>
      <c r="M95" s="176"/>
      <c r="N95" s="177"/>
      <c r="O95" s="176"/>
      <c r="P95" s="176"/>
      <c r="Q95" s="176"/>
      <c r="R95" s="136"/>
      <c r="S95" s="175"/>
      <c r="T95" s="176"/>
      <c r="U95" s="176"/>
      <c r="V95" s="177"/>
      <c r="W95" s="175"/>
      <c r="X95" s="176"/>
      <c r="Y95" s="176"/>
      <c r="Z95" s="178"/>
      <c r="AA95" s="175"/>
      <c r="AB95" s="176"/>
      <c r="AC95" s="176"/>
      <c r="AD95" s="177"/>
      <c r="AE95" s="175"/>
      <c r="AF95" s="176"/>
      <c r="AG95" s="176"/>
      <c r="AH95" s="177"/>
      <c r="AI95" s="135"/>
      <c r="AJ95" s="136"/>
      <c r="AK95" s="176"/>
      <c r="AL95" s="177"/>
      <c r="AM95" s="135"/>
      <c r="AN95" s="136"/>
      <c r="AO95" s="176"/>
      <c r="AP95" s="177"/>
      <c r="AQ95" s="175"/>
      <c r="AR95" s="176"/>
      <c r="AS95" s="176"/>
      <c r="AT95" s="177"/>
      <c r="AU95" s="176"/>
      <c r="AV95" s="176"/>
      <c r="AW95" s="176"/>
      <c r="AX95" s="136"/>
      <c r="AY95" s="175"/>
      <c r="AZ95" s="176"/>
      <c r="BA95" s="176"/>
      <c r="BB95" s="177"/>
      <c r="BC95" s="179"/>
    </row>
    <row r="96" spans="1:55">
      <c r="A96" s="202">
        <v>1.99</v>
      </c>
      <c r="B96" s="180" t="s">
        <v>242</v>
      </c>
      <c r="C96" s="168">
        <f>SUM(C97:C97)</f>
        <v>90573</v>
      </c>
      <c r="D96" s="169">
        <f>SUM(D97:D97)</f>
        <v>67136.970019999964</v>
      </c>
      <c r="E96" s="169">
        <f t="shared" si="295"/>
        <v>23436.029980000036</v>
      </c>
      <c r="F96" s="170">
        <f t="shared" ref="F96:F97" si="454">+(D96/C96)*100</f>
        <v>74.124706060304916</v>
      </c>
      <c r="G96" s="168">
        <f>SUM(G97:G97)</f>
        <v>120338.3</v>
      </c>
      <c r="H96" s="169">
        <f>SUM(H97:H97)</f>
        <v>101937.86967</v>
      </c>
      <c r="I96" s="169">
        <f t="shared" si="297"/>
        <v>18400.430330000003</v>
      </c>
      <c r="J96" s="170">
        <f t="shared" ref="J96:J97" si="455">+(H96/G96)*100</f>
        <v>84.709414766537336</v>
      </c>
      <c r="K96" s="168">
        <f>SUM(K97:K97)</f>
        <v>129865.2</v>
      </c>
      <c r="L96" s="169">
        <f>SUM(L97:L97)</f>
        <v>110214.98507</v>
      </c>
      <c r="M96" s="169">
        <f t="shared" si="299"/>
        <v>19650.214930000002</v>
      </c>
      <c r="N96" s="170">
        <f t="shared" ref="N96:N97" si="456">+(L96/K96)*100</f>
        <v>84.868760122034232</v>
      </c>
      <c r="O96" s="169">
        <f>SUM(O97:O97)</f>
        <v>117902</v>
      </c>
      <c r="P96" s="169">
        <f>SUM(P97:P97)</f>
        <v>70162.887490000008</v>
      </c>
      <c r="Q96" s="169">
        <f t="shared" si="301"/>
        <v>47739.112509999992</v>
      </c>
      <c r="R96" s="171">
        <f t="shared" ref="R96:R97" si="457">+(P96/O96)*100</f>
        <v>59.509497285881494</v>
      </c>
      <c r="S96" s="168">
        <f>SUM(S97:S97)</f>
        <v>123222</v>
      </c>
      <c r="T96" s="169">
        <f>SUM(T97:T97)</f>
        <v>75151.323650000006</v>
      </c>
      <c r="U96" s="169">
        <f t="shared" si="303"/>
        <v>48070.676349999994</v>
      </c>
      <c r="V96" s="170">
        <f t="shared" ref="V96:V97" si="458">+(T96/S96)*100</f>
        <v>60.988560200288909</v>
      </c>
      <c r="W96" s="168">
        <f>SUM(W97:W97)</f>
        <v>125203</v>
      </c>
      <c r="X96" s="169">
        <f>SUM(X97:X97)</f>
        <v>78591.99278</v>
      </c>
      <c r="Y96" s="169">
        <f t="shared" si="305"/>
        <v>46611.00722</v>
      </c>
      <c r="Z96" s="172">
        <f t="shared" ref="Z96:Z97" si="459">+(X96/W96)*100</f>
        <v>62.771653059431486</v>
      </c>
      <c r="AA96" s="168">
        <f>SUM(AA97:AA97)</f>
        <v>73792.100000000006</v>
      </c>
      <c r="AB96" s="169">
        <f>SUM(AB97:AB97)</f>
        <v>58821.464430000007</v>
      </c>
      <c r="AC96" s="169">
        <f t="shared" si="307"/>
        <v>14970.635569999999</v>
      </c>
      <c r="AD96" s="170">
        <f t="shared" ref="AD96:AD97" si="460">+(AB96/AA96)*100</f>
        <v>79.712414242174972</v>
      </c>
      <c r="AE96" s="168">
        <f>SUM(AE97:AE97)</f>
        <v>131123.20000000001</v>
      </c>
      <c r="AF96" s="169">
        <f>SUM(AF97:AF97)</f>
        <v>53742.116649999996</v>
      </c>
      <c r="AG96" s="169">
        <f t="shared" si="309"/>
        <v>77381.083350000015</v>
      </c>
      <c r="AH96" s="170">
        <f t="shared" ref="AH96:AH97" si="461">+(AF96/AE96)*100</f>
        <v>40.985970941831795</v>
      </c>
      <c r="AI96" s="173">
        <f>SUM(AI97:AI97)</f>
        <v>71576.7</v>
      </c>
      <c r="AJ96" s="171">
        <f>SUM(AJ97:AJ97)</f>
        <v>35463.869299999998</v>
      </c>
      <c r="AK96" s="169">
        <f t="shared" si="311"/>
        <v>36112.830699999999</v>
      </c>
      <c r="AL96" s="170">
        <f t="shared" ref="AL96:AL97" si="462">+(AJ96/AI96)*100</f>
        <v>49.546667141681581</v>
      </c>
      <c r="AM96" s="173">
        <f>SUM(AM97:AM97)</f>
        <v>80624.7</v>
      </c>
      <c r="AN96" s="171">
        <f>SUM(AN97:AN97)</f>
        <v>32013.165830000002</v>
      </c>
      <c r="AO96" s="169">
        <f t="shared" si="313"/>
        <v>48611.534169999999</v>
      </c>
      <c r="AP96" s="170">
        <f t="shared" ref="AP96:AP97" si="463">+(AN96/AM96)*100</f>
        <v>39.706399936992014</v>
      </c>
      <c r="AQ96" s="168">
        <f>SUM(AQ97:AQ97)</f>
        <v>50654</v>
      </c>
      <c r="AR96" s="169">
        <f>SUM(AR97:AR97)</f>
        <v>42473.099979999999</v>
      </c>
      <c r="AS96" s="169">
        <f t="shared" si="315"/>
        <v>8180.9000200000009</v>
      </c>
      <c r="AT96" s="170">
        <f t="shared" ref="AT96:AT97" si="464">+(AR96/AQ96)*100</f>
        <v>83.849449164922802</v>
      </c>
      <c r="AU96" s="169">
        <f>SUM(AU97:AU97)</f>
        <v>207177.4</v>
      </c>
      <c r="AV96" s="169">
        <f>SUM(AV97:AV97)</f>
        <v>43738.98414</v>
      </c>
      <c r="AW96" s="169">
        <f t="shared" si="317"/>
        <v>163438.41586000001</v>
      </c>
      <c r="AX96" s="171">
        <f t="shared" ref="AX96:AX97" si="465">+(AV96/AU96)*100</f>
        <v>21.111851070628358</v>
      </c>
      <c r="AY96" s="168">
        <f>SUM(AY97:AY97)</f>
        <v>109529.69999999925</v>
      </c>
      <c r="AZ96" s="169">
        <f>SUM(AZ97:AZ97)</f>
        <v>79552.32548</v>
      </c>
      <c r="BA96" s="169">
        <f t="shared" si="319"/>
        <v>29977.374519999255</v>
      </c>
      <c r="BB96" s="170">
        <f t="shared" ref="BB96:BB97" si="466">+(AZ96/AY96)*100</f>
        <v>72.630825684723447</v>
      </c>
      <c r="BC96" s="174">
        <f>SUM(BC97:BC97)</f>
        <v>73289.5</v>
      </c>
    </row>
    <row r="97" spans="1:55">
      <c r="A97" s="204" t="s">
        <v>243</v>
      </c>
      <c r="B97" s="218" t="s">
        <v>244</v>
      </c>
      <c r="C97" s="175">
        <v>90573</v>
      </c>
      <c r="D97" s="176">
        <v>67136.970019999964</v>
      </c>
      <c r="E97" s="176">
        <f t="shared" si="295"/>
        <v>23436.029980000036</v>
      </c>
      <c r="F97" s="177">
        <f t="shared" si="454"/>
        <v>74.124706060304916</v>
      </c>
      <c r="G97" s="175">
        <v>120338.3</v>
      </c>
      <c r="H97" s="176">
        <v>101937.86967</v>
      </c>
      <c r="I97" s="176">
        <f t="shared" si="297"/>
        <v>18400.430330000003</v>
      </c>
      <c r="J97" s="177">
        <f t="shared" si="455"/>
        <v>84.709414766537336</v>
      </c>
      <c r="K97" s="175">
        <v>129865.2</v>
      </c>
      <c r="L97" s="176">
        <v>110214.98507</v>
      </c>
      <c r="M97" s="176">
        <f t="shared" si="299"/>
        <v>19650.214930000002</v>
      </c>
      <c r="N97" s="177">
        <f t="shared" si="456"/>
        <v>84.868760122034232</v>
      </c>
      <c r="O97" s="176">
        <v>117902</v>
      </c>
      <c r="P97" s="176">
        <v>70162.887490000008</v>
      </c>
      <c r="Q97" s="176">
        <f t="shared" si="301"/>
        <v>47739.112509999992</v>
      </c>
      <c r="R97" s="136">
        <f t="shared" si="457"/>
        <v>59.509497285881494</v>
      </c>
      <c r="S97" s="175">
        <v>123222</v>
      </c>
      <c r="T97" s="176">
        <v>75151.323650000006</v>
      </c>
      <c r="U97" s="176">
        <f t="shared" si="303"/>
        <v>48070.676349999994</v>
      </c>
      <c r="V97" s="177">
        <f t="shared" si="458"/>
        <v>60.988560200288909</v>
      </c>
      <c r="W97" s="175">
        <v>125203</v>
      </c>
      <c r="X97" s="176">
        <v>78591.99278</v>
      </c>
      <c r="Y97" s="176">
        <f t="shared" si="305"/>
        <v>46611.00722</v>
      </c>
      <c r="Z97" s="178">
        <f t="shared" si="459"/>
        <v>62.771653059431486</v>
      </c>
      <c r="AA97" s="175">
        <v>73792.100000000006</v>
      </c>
      <c r="AB97" s="176">
        <v>58821.464430000007</v>
      </c>
      <c r="AC97" s="176">
        <f t="shared" si="307"/>
        <v>14970.635569999999</v>
      </c>
      <c r="AD97" s="177">
        <f t="shared" si="460"/>
        <v>79.712414242174972</v>
      </c>
      <c r="AE97" s="175">
        <v>131123.20000000001</v>
      </c>
      <c r="AF97" s="176">
        <v>53742.116649999996</v>
      </c>
      <c r="AG97" s="176">
        <f t="shared" si="309"/>
        <v>77381.083350000015</v>
      </c>
      <c r="AH97" s="177">
        <f t="shared" si="461"/>
        <v>40.985970941831795</v>
      </c>
      <c r="AI97" s="135">
        <v>71576.7</v>
      </c>
      <c r="AJ97" s="136">
        <v>35463.869299999998</v>
      </c>
      <c r="AK97" s="176">
        <f t="shared" si="311"/>
        <v>36112.830699999999</v>
      </c>
      <c r="AL97" s="177">
        <f t="shared" si="462"/>
        <v>49.546667141681581</v>
      </c>
      <c r="AM97" s="135">
        <v>80624.7</v>
      </c>
      <c r="AN97" s="136">
        <v>32013.165830000002</v>
      </c>
      <c r="AO97" s="176">
        <f t="shared" si="313"/>
        <v>48611.534169999999</v>
      </c>
      <c r="AP97" s="177">
        <f t="shared" si="463"/>
        <v>39.706399936992014</v>
      </c>
      <c r="AQ97" s="175">
        <v>50654</v>
      </c>
      <c r="AR97" s="176">
        <v>42473.099979999999</v>
      </c>
      <c r="AS97" s="176">
        <f t="shared" si="315"/>
        <v>8180.9000200000009</v>
      </c>
      <c r="AT97" s="177">
        <f t="shared" si="464"/>
        <v>83.849449164922802</v>
      </c>
      <c r="AU97" s="176">
        <v>207177.4</v>
      </c>
      <c r="AV97" s="176">
        <v>43738.98414</v>
      </c>
      <c r="AW97" s="176">
        <f t="shared" si="317"/>
        <v>163438.41586000001</v>
      </c>
      <c r="AX97" s="136">
        <f t="shared" si="465"/>
        <v>21.111851070628358</v>
      </c>
      <c r="AY97" s="175">
        <v>109529.69999999925</v>
      </c>
      <c r="AZ97" s="176">
        <v>79552.32548</v>
      </c>
      <c r="BA97" s="176">
        <f t="shared" si="319"/>
        <v>29977.374519999255</v>
      </c>
      <c r="BB97" s="177">
        <f t="shared" si="466"/>
        <v>72.630825684723447</v>
      </c>
      <c r="BC97" s="179">
        <v>73289.5</v>
      </c>
    </row>
    <row r="98" spans="1:55">
      <c r="A98" s="204"/>
      <c r="B98" s="218"/>
      <c r="C98" s="175"/>
      <c r="D98" s="176"/>
      <c r="E98" s="176"/>
      <c r="F98" s="177"/>
      <c r="G98" s="175"/>
      <c r="H98" s="176"/>
      <c r="I98" s="176"/>
      <c r="J98" s="177"/>
      <c r="K98" s="175"/>
      <c r="L98" s="176"/>
      <c r="M98" s="176"/>
      <c r="N98" s="177"/>
      <c r="O98" s="176"/>
      <c r="P98" s="176"/>
      <c r="Q98" s="176"/>
      <c r="R98" s="136"/>
      <c r="S98" s="175"/>
      <c r="T98" s="176"/>
      <c r="U98" s="176"/>
      <c r="V98" s="177"/>
      <c r="W98" s="175"/>
      <c r="X98" s="176"/>
      <c r="Y98" s="176"/>
      <c r="Z98" s="178"/>
      <c r="AA98" s="175"/>
      <c r="AB98" s="176"/>
      <c r="AC98" s="176"/>
      <c r="AD98" s="177"/>
      <c r="AE98" s="175"/>
      <c r="AF98" s="176"/>
      <c r="AG98" s="176"/>
      <c r="AH98" s="177"/>
      <c r="AI98" s="135"/>
      <c r="AJ98" s="136"/>
      <c r="AK98" s="176"/>
      <c r="AL98" s="177"/>
      <c r="AM98" s="135"/>
      <c r="AN98" s="136"/>
      <c r="AO98" s="176"/>
      <c r="AP98" s="177"/>
      <c r="AQ98" s="175"/>
      <c r="AR98" s="176"/>
      <c r="AS98" s="176"/>
      <c r="AT98" s="177"/>
      <c r="AU98" s="176"/>
      <c r="AV98" s="176"/>
      <c r="AW98" s="176"/>
      <c r="AX98" s="136"/>
      <c r="AY98" s="175"/>
      <c r="AZ98" s="176"/>
      <c r="BA98" s="176"/>
      <c r="BB98" s="177"/>
      <c r="BC98" s="179"/>
    </row>
    <row r="99" spans="1:55">
      <c r="A99" s="202">
        <v>2</v>
      </c>
      <c r="B99" s="180" t="s">
        <v>245</v>
      </c>
      <c r="C99" s="168">
        <f>C101+C106+C109+C117+C121</f>
        <v>150355.6</v>
      </c>
      <c r="D99" s="169">
        <f>D101+D106+D109+D117+D121</f>
        <v>116877.47266999999</v>
      </c>
      <c r="E99" s="169">
        <f t="shared" si="295"/>
        <v>33478.127330000018</v>
      </c>
      <c r="F99" s="170">
        <f>+(D99/C99)*100</f>
        <v>77.73403363093891</v>
      </c>
      <c r="G99" s="168">
        <f>G101+G106+G109+G117+G121</f>
        <v>165050.85999999999</v>
      </c>
      <c r="H99" s="169">
        <f>H101+H106+H109+H117+H121</f>
        <v>93790.890310000003</v>
      </c>
      <c r="I99" s="169">
        <f t="shared" si="297"/>
        <v>71259.969689999984</v>
      </c>
      <c r="J99" s="170">
        <f>+(H99/G99)*100</f>
        <v>56.825447810450683</v>
      </c>
      <c r="K99" s="168">
        <f>K101+K106+K109+K117+K121</f>
        <v>115285.70000000001</v>
      </c>
      <c r="L99" s="169">
        <f>L101+L106+L109+L117+L121</f>
        <v>84883.378320000018</v>
      </c>
      <c r="M99" s="169">
        <f t="shared" si="299"/>
        <v>30402.321679999994</v>
      </c>
      <c r="N99" s="170">
        <f>+(L99/K99)*100</f>
        <v>73.628713986209917</v>
      </c>
      <c r="O99" s="169">
        <f>O101+O106+O109+O117+O121</f>
        <v>84476.4</v>
      </c>
      <c r="P99" s="169">
        <f>P101+P106+P109+P117+P121</f>
        <v>54667.801220000008</v>
      </c>
      <c r="Q99" s="169">
        <f t="shared" si="301"/>
        <v>29808.598779999986</v>
      </c>
      <c r="R99" s="171">
        <f>+(P99/O99)*100</f>
        <v>64.713696630064746</v>
      </c>
      <c r="S99" s="168">
        <f>S101+S106+S109+S117+S121</f>
        <v>161938.79999999999</v>
      </c>
      <c r="T99" s="169">
        <f>T101+T106+T109+T117+T121</f>
        <v>65983.223269999988</v>
      </c>
      <c r="U99" s="169">
        <f t="shared" si="303"/>
        <v>95955.576730000001</v>
      </c>
      <c r="V99" s="170">
        <f>+(T99/S99)*100</f>
        <v>40.745777583877363</v>
      </c>
      <c r="W99" s="168">
        <f>W101+W106+W109+W117+W121</f>
        <v>152646.90000000002</v>
      </c>
      <c r="X99" s="169">
        <f>X101+X106+X109+X117+X121</f>
        <v>57255.443399999989</v>
      </c>
      <c r="Y99" s="169">
        <f t="shared" si="305"/>
        <v>95391.456600000034</v>
      </c>
      <c r="Z99" s="172">
        <f>+(X99/W99)*100</f>
        <v>37.508421985641363</v>
      </c>
      <c r="AA99" s="168">
        <f>AA101+AA106+AA109+AA117+AA121</f>
        <v>98256.700000000012</v>
      </c>
      <c r="AB99" s="169">
        <f>AB101+AB106+AB109+AB117+AB121</f>
        <v>65091.618669999996</v>
      </c>
      <c r="AC99" s="169">
        <f t="shared" si="307"/>
        <v>33165.081330000015</v>
      </c>
      <c r="AD99" s="170">
        <f>+(AB99/AA99)*100</f>
        <v>66.246493796351785</v>
      </c>
      <c r="AE99" s="168">
        <f>AE101+AE106+AE109+AE117+AE121</f>
        <v>161026</v>
      </c>
      <c r="AF99" s="169">
        <f>AF101+AF106+AF109+AF117+AF121</f>
        <v>50272.071419999993</v>
      </c>
      <c r="AG99" s="169">
        <f t="shared" si="309"/>
        <v>110753.92858000001</v>
      </c>
      <c r="AH99" s="170">
        <f>+(AF99/AE99)*100</f>
        <v>31.219847366263831</v>
      </c>
      <c r="AI99" s="173">
        <f>AI101+AI106+AI109+AI117+AI121</f>
        <v>188114.90000000002</v>
      </c>
      <c r="AJ99" s="171">
        <f>AJ101+AJ106+AJ109+AJ117+AJ121</f>
        <v>31142.332629999997</v>
      </c>
      <c r="AK99" s="169">
        <f t="shared" si="311"/>
        <v>156972.56737000003</v>
      </c>
      <c r="AL99" s="170">
        <f>+(AJ99/AI99)*100</f>
        <v>16.5549526539365</v>
      </c>
      <c r="AM99" s="173">
        <f>AM101+AM106+AM109+AM117+AM121</f>
        <v>117071.7</v>
      </c>
      <c r="AN99" s="171">
        <f>AN101+AN106+AN109+AN117+AN121</f>
        <v>71295.385860000009</v>
      </c>
      <c r="AO99" s="169">
        <f t="shared" si="313"/>
        <v>45776.314139999988</v>
      </c>
      <c r="AP99" s="170">
        <f>+(AN99/AM99)*100</f>
        <v>60.898907131270839</v>
      </c>
      <c r="AQ99" s="168">
        <f>AQ101+AQ106+AQ109+AQ117+AQ121</f>
        <v>85628.2</v>
      </c>
      <c r="AR99" s="169">
        <f>AR101+AR106+AR109+AR117+AR121</f>
        <v>20649.557960000002</v>
      </c>
      <c r="AS99" s="169">
        <f t="shared" si="315"/>
        <v>64978.642039999992</v>
      </c>
      <c r="AT99" s="170">
        <f>+(AR99/AQ99)*100</f>
        <v>24.115370824097671</v>
      </c>
      <c r="AU99" s="169">
        <f>AU101+AU106+AU109+AU117+AU121</f>
        <v>85869.5</v>
      </c>
      <c r="AV99" s="169">
        <f>AV101+AV106+AV109+AV117+AV121</f>
        <v>32376.506589999997</v>
      </c>
      <c r="AW99" s="169">
        <f t="shared" si="317"/>
        <v>53492.993410000003</v>
      </c>
      <c r="AX99" s="171">
        <f>+(AV99/AU99)*100</f>
        <v>37.704314791631482</v>
      </c>
      <c r="AY99" s="168">
        <f>AY101+AY106+AY109+AY117+AY121</f>
        <v>172360.30000000002</v>
      </c>
      <c r="AZ99" s="169">
        <f>AZ101+AZ106+AZ109+AZ117+AZ121</f>
        <v>30114.35037</v>
      </c>
      <c r="BA99" s="169">
        <f t="shared" si="319"/>
        <v>142245.94963000002</v>
      </c>
      <c r="BB99" s="170">
        <f>+(AZ99/AY99)*100</f>
        <v>17.471743997892787</v>
      </c>
      <c r="BC99" s="174">
        <f>BC101+BC106+BC109+BC117+BC121</f>
        <v>122101.8</v>
      </c>
    </row>
    <row r="100" spans="1:55">
      <c r="A100" s="204"/>
      <c r="B100" s="218"/>
      <c r="C100" s="175"/>
      <c r="D100" s="176"/>
      <c r="E100" s="176"/>
      <c r="F100" s="177"/>
      <c r="G100" s="175"/>
      <c r="H100" s="176"/>
      <c r="I100" s="176"/>
      <c r="J100" s="177"/>
      <c r="K100" s="175"/>
      <c r="L100" s="176"/>
      <c r="M100" s="176"/>
      <c r="N100" s="177"/>
      <c r="O100" s="176"/>
      <c r="P100" s="176"/>
      <c r="Q100" s="176"/>
      <c r="R100" s="136"/>
      <c r="S100" s="175"/>
      <c r="T100" s="176"/>
      <c r="U100" s="176"/>
      <c r="V100" s="177"/>
      <c r="W100" s="175"/>
      <c r="X100" s="176"/>
      <c r="Y100" s="176"/>
      <c r="Z100" s="178"/>
      <c r="AA100" s="175"/>
      <c r="AB100" s="176"/>
      <c r="AC100" s="176"/>
      <c r="AD100" s="177"/>
      <c r="AE100" s="175"/>
      <c r="AF100" s="176"/>
      <c r="AG100" s="176"/>
      <c r="AH100" s="177"/>
      <c r="AI100" s="135"/>
      <c r="AJ100" s="136"/>
      <c r="AK100" s="176"/>
      <c r="AL100" s="177"/>
      <c r="AM100" s="135"/>
      <c r="AN100" s="136"/>
      <c r="AO100" s="176"/>
      <c r="AP100" s="177"/>
      <c r="AQ100" s="175"/>
      <c r="AR100" s="176"/>
      <c r="AS100" s="176"/>
      <c r="AT100" s="177"/>
      <c r="AU100" s="176"/>
      <c r="AV100" s="176"/>
      <c r="AW100" s="176"/>
      <c r="AX100" s="136"/>
      <c r="AY100" s="175"/>
      <c r="AZ100" s="176"/>
      <c r="BA100" s="176"/>
      <c r="BB100" s="177"/>
      <c r="BC100" s="179"/>
    </row>
    <row r="101" spans="1:55">
      <c r="A101" s="202">
        <v>2.0099999999999998</v>
      </c>
      <c r="B101" s="180" t="s">
        <v>246</v>
      </c>
      <c r="C101" s="168">
        <f>SUM(C102:C104)</f>
        <v>52271.700000000012</v>
      </c>
      <c r="D101" s="169">
        <f>SUM(D102:D104)</f>
        <v>49584.27</v>
      </c>
      <c r="E101" s="169">
        <f t="shared" si="295"/>
        <v>2687.4300000000148</v>
      </c>
      <c r="F101" s="170">
        <f t="shared" ref="F101:F104" si="467">+(D101/C101)*100</f>
        <v>94.858728528056275</v>
      </c>
      <c r="G101" s="168">
        <f>SUM(G102:G104)</f>
        <v>43894.1</v>
      </c>
      <c r="H101" s="169">
        <f>SUM(H102:H104)</f>
        <v>37527.656949999997</v>
      </c>
      <c r="I101" s="169">
        <f t="shared" si="297"/>
        <v>6366.4430500000017</v>
      </c>
      <c r="J101" s="170">
        <f t="shared" ref="J101:J104" si="468">+(H101/G101)*100</f>
        <v>85.495902524485075</v>
      </c>
      <c r="K101" s="168">
        <f>SUM(K102:K104)</f>
        <v>41389</v>
      </c>
      <c r="L101" s="169">
        <f>SUM(L102:L104)</f>
        <v>33732.37889</v>
      </c>
      <c r="M101" s="169">
        <f t="shared" si="299"/>
        <v>7656.62111</v>
      </c>
      <c r="N101" s="170">
        <f t="shared" ref="N101:N104" si="469">+(L101/K101)*100</f>
        <v>81.500830872937257</v>
      </c>
      <c r="O101" s="169">
        <f>SUM(O102:O104)</f>
        <v>38514.800000000003</v>
      </c>
      <c r="P101" s="169">
        <f>SUM(P102:P104)</f>
        <v>29947.531050000001</v>
      </c>
      <c r="Q101" s="169">
        <f t="shared" si="301"/>
        <v>8567.2689500000015</v>
      </c>
      <c r="R101" s="171">
        <f t="shared" ref="R101:R104" si="470">+(P101/O101)*100</f>
        <v>77.755904353651061</v>
      </c>
      <c r="S101" s="168">
        <f>SUM(S102:S104)</f>
        <v>50037.5</v>
      </c>
      <c r="T101" s="169">
        <f>SUM(T102:T104)</f>
        <v>30632.517319999995</v>
      </c>
      <c r="U101" s="169">
        <f t="shared" si="303"/>
        <v>19404.982680000005</v>
      </c>
      <c r="V101" s="170">
        <f t="shared" ref="V101:V104" si="471">+(T101/S101)*100</f>
        <v>61.219120299775163</v>
      </c>
      <c r="W101" s="168">
        <f>SUM(W102:W104)</f>
        <v>47340.5</v>
      </c>
      <c r="X101" s="169">
        <f>SUM(X102:X104)</f>
        <v>17660.017539999997</v>
      </c>
      <c r="Y101" s="169">
        <f t="shared" si="305"/>
        <v>29680.482460000003</v>
      </c>
      <c r="Z101" s="172">
        <f t="shared" ref="Z101:Z104" si="472">+(X101/W101)*100</f>
        <v>37.304248032868259</v>
      </c>
      <c r="AA101" s="168">
        <f>SUM(AA102:AA104)</f>
        <v>32096.799999999999</v>
      </c>
      <c r="AB101" s="169">
        <f>SUM(AB102:AB104)</f>
        <v>18402.959630000001</v>
      </c>
      <c r="AC101" s="169">
        <f t="shared" si="307"/>
        <v>13693.840369999998</v>
      </c>
      <c r="AD101" s="170">
        <f t="shared" ref="AD101:AD104" si="473">+(AB101/AA101)*100</f>
        <v>57.335808024475966</v>
      </c>
      <c r="AE101" s="168">
        <f>SUM(AE102:AE104)</f>
        <v>46611.199999999997</v>
      </c>
      <c r="AF101" s="169">
        <f>SUM(AF102:AF104)</f>
        <v>18701.601339999997</v>
      </c>
      <c r="AG101" s="169">
        <f t="shared" si="309"/>
        <v>27909.59866</v>
      </c>
      <c r="AH101" s="170">
        <f t="shared" ref="AH101:AH104" si="474">+(AF101/AE101)*100</f>
        <v>40.122548529108883</v>
      </c>
      <c r="AI101" s="173">
        <f>SUM(AI102:AI104)</f>
        <v>43904.100000000006</v>
      </c>
      <c r="AJ101" s="171">
        <f>SUM(AJ102:AJ104)</f>
        <v>6217.1388699999998</v>
      </c>
      <c r="AK101" s="169">
        <f t="shared" si="311"/>
        <v>37686.961130000003</v>
      </c>
      <c r="AL101" s="170">
        <f t="shared" ref="AL101:AL104" si="475">+(AJ101/AI101)*100</f>
        <v>14.160725012014822</v>
      </c>
      <c r="AM101" s="173">
        <f>SUM(AM102:AM104)</f>
        <v>27396.2</v>
      </c>
      <c r="AN101" s="171">
        <f>SUM(AN102:AN104)</f>
        <v>18065.40222</v>
      </c>
      <c r="AO101" s="169">
        <f t="shared" si="313"/>
        <v>9330.7977800000008</v>
      </c>
      <c r="AP101" s="170">
        <f t="shared" ref="AP101:AP104" si="476">+(AN101/AM101)*100</f>
        <v>65.941270030150164</v>
      </c>
      <c r="AQ101" s="168">
        <f>SUM(AQ102:AQ104)</f>
        <v>20437.7</v>
      </c>
      <c r="AR101" s="169">
        <f>SUM(AR102:AR104)</f>
        <v>5947.8414100000009</v>
      </c>
      <c r="AS101" s="169">
        <f t="shared" si="315"/>
        <v>14489.85859</v>
      </c>
      <c r="AT101" s="170">
        <f t="shared" ref="AT101:AT104" si="477">+(AR101/AQ101)*100</f>
        <v>29.102303145657295</v>
      </c>
      <c r="AU101" s="169">
        <f>SUM(AU102:AU104)</f>
        <v>15480.7</v>
      </c>
      <c r="AV101" s="169">
        <f>SUM(AV102:AV104)</f>
        <v>6027.8741099999997</v>
      </c>
      <c r="AW101" s="169">
        <f t="shared" si="317"/>
        <v>9452.8258900000001</v>
      </c>
      <c r="AX101" s="171">
        <f t="shared" ref="AX101:AX104" si="478">+(AV101/AU101)*100</f>
        <v>38.937994470534278</v>
      </c>
      <c r="AY101" s="168">
        <f>SUM(AY102:AY104)</f>
        <v>47721.7</v>
      </c>
      <c r="AZ101" s="169">
        <f>SUM(AZ102:AZ104)</f>
        <v>9436.1945399999986</v>
      </c>
      <c r="BA101" s="169">
        <f t="shared" si="319"/>
        <v>38285.50546</v>
      </c>
      <c r="BB101" s="170">
        <f t="shared" ref="BB101:BB104" si="479">+(AZ101/AY101)*100</f>
        <v>19.773383052154468</v>
      </c>
      <c r="BC101" s="174">
        <f>SUM(BC102:BC104)</f>
        <v>26969</v>
      </c>
    </row>
    <row r="102" spans="1:55">
      <c r="A102" s="204" t="s">
        <v>247</v>
      </c>
      <c r="B102" s="218" t="s">
        <v>248</v>
      </c>
      <c r="C102" s="175">
        <v>11578.8</v>
      </c>
      <c r="D102" s="176">
        <v>9569.2243099999996</v>
      </c>
      <c r="E102" s="176">
        <f t="shared" si="295"/>
        <v>2009.5756899999997</v>
      </c>
      <c r="F102" s="177">
        <f t="shared" si="467"/>
        <v>82.644352696307038</v>
      </c>
      <c r="G102" s="175">
        <v>16299.1</v>
      </c>
      <c r="H102" s="176">
        <v>11377.506089999999</v>
      </c>
      <c r="I102" s="176">
        <f t="shared" si="297"/>
        <v>4921.5939100000014</v>
      </c>
      <c r="J102" s="177">
        <f t="shared" si="468"/>
        <v>69.804505095373358</v>
      </c>
      <c r="K102" s="175">
        <v>13078.6</v>
      </c>
      <c r="L102" s="176">
        <v>10688.8014</v>
      </c>
      <c r="M102" s="176">
        <f t="shared" si="299"/>
        <v>2389.7986000000001</v>
      </c>
      <c r="N102" s="177">
        <f t="shared" si="469"/>
        <v>81.727412720015906</v>
      </c>
      <c r="O102" s="176">
        <v>10300.5</v>
      </c>
      <c r="P102" s="176">
        <v>9069.4823300000007</v>
      </c>
      <c r="Q102" s="176">
        <f t="shared" si="301"/>
        <v>1231.0176699999993</v>
      </c>
      <c r="R102" s="136">
        <f t="shared" si="470"/>
        <v>88.048952283869724</v>
      </c>
      <c r="S102" s="175">
        <v>13196</v>
      </c>
      <c r="T102" s="176">
        <v>8904.7752599999985</v>
      </c>
      <c r="U102" s="176">
        <f t="shared" si="303"/>
        <v>4291.2247400000015</v>
      </c>
      <c r="V102" s="177">
        <f t="shared" si="471"/>
        <v>67.48086738405577</v>
      </c>
      <c r="W102" s="175">
        <v>12051.8</v>
      </c>
      <c r="X102" s="176">
        <v>6409.51001</v>
      </c>
      <c r="Y102" s="176">
        <f t="shared" si="305"/>
        <v>5642.2899899999993</v>
      </c>
      <c r="Z102" s="178">
        <f t="shared" si="472"/>
        <v>53.183010089779124</v>
      </c>
      <c r="AA102" s="175">
        <v>10705</v>
      </c>
      <c r="AB102" s="176">
        <v>3789.9540200000001</v>
      </c>
      <c r="AC102" s="176">
        <f t="shared" si="307"/>
        <v>6915.0459799999999</v>
      </c>
      <c r="AD102" s="177">
        <f t="shared" si="473"/>
        <v>35.403587295656237</v>
      </c>
      <c r="AE102" s="175">
        <v>11073.5</v>
      </c>
      <c r="AF102" s="176">
        <v>4811.3693999999996</v>
      </c>
      <c r="AG102" s="176">
        <f t="shared" si="309"/>
        <v>6262.1306000000004</v>
      </c>
      <c r="AH102" s="177">
        <f t="shared" si="474"/>
        <v>43.449400821781722</v>
      </c>
      <c r="AI102" s="135">
        <v>9866</v>
      </c>
      <c r="AJ102" s="136">
        <v>5086.9089999999997</v>
      </c>
      <c r="AK102" s="176">
        <f t="shared" si="311"/>
        <v>4779.0910000000003</v>
      </c>
      <c r="AL102" s="177">
        <f t="shared" si="475"/>
        <v>51.559993918508006</v>
      </c>
      <c r="AM102" s="135">
        <v>6050</v>
      </c>
      <c r="AN102" s="136">
        <v>4328.2768700000006</v>
      </c>
      <c r="AO102" s="176">
        <f t="shared" si="313"/>
        <v>1721.7231299999994</v>
      </c>
      <c r="AP102" s="177">
        <f t="shared" si="476"/>
        <v>71.541766446281002</v>
      </c>
      <c r="AQ102" s="175">
        <v>10104</v>
      </c>
      <c r="AR102" s="176">
        <v>2459.201</v>
      </c>
      <c r="AS102" s="176">
        <f t="shared" si="315"/>
        <v>7644.799</v>
      </c>
      <c r="AT102" s="177">
        <f t="shared" si="477"/>
        <v>24.338885589865399</v>
      </c>
      <c r="AU102" s="176">
        <v>7380</v>
      </c>
      <c r="AV102" s="176">
        <v>3785.4054599999999</v>
      </c>
      <c r="AW102" s="176">
        <f t="shared" si="317"/>
        <v>3594.5945400000001</v>
      </c>
      <c r="AX102" s="136">
        <f t="shared" si="478"/>
        <v>51.292756910569103</v>
      </c>
      <c r="AY102" s="175">
        <v>22402</v>
      </c>
      <c r="AZ102" s="176">
        <v>4965.5020999999997</v>
      </c>
      <c r="BA102" s="176">
        <f t="shared" si="319"/>
        <v>17436.497900000002</v>
      </c>
      <c r="BB102" s="177">
        <f t="shared" si="479"/>
        <v>22.165441032050708</v>
      </c>
      <c r="BC102" s="179">
        <v>7142.8</v>
      </c>
    </row>
    <row r="103" spans="1:55">
      <c r="A103" s="204" t="s">
        <v>249</v>
      </c>
      <c r="B103" s="218" t="s">
        <v>250</v>
      </c>
      <c r="C103" s="175">
        <v>40283.600000000006</v>
      </c>
      <c r="D103" s="176">
        <v>39736.028959999996</v>
      </c>
      <c r="E103" s="176">
        <f t="shared" si="295"/>
        <v>547.57104000000982</v>
      </c>
      <c r="F103" s="177">
        <f t="shared" si="467"/>
        <v>98.640709767746642</v>
      </c>
      <c r="G103" s="175">
        <v>26815</v>
      </c>
      <c r="H103" s="176">
        <v>25698.003089999998</v>
      </c>
      <c r="I103" s="176">
        <f t="shared" si="297"/>
        <v>1116.9969100000017</v>
      </c>
      <c r="J103" s="177">
        <f t="shared" si="468"/>
        <v>95.834432556404991</v>
      </c>
      <c r="K103" s="175">
        <v>27746.2</v>
      </c>
      <c r="L103" s="176">
        <v>22489.711350000001</v>
      </c>
      <c r="M103" s="176">
        <f t="shared" si="299"/>
        <v>5256.4886499999993</v>
      </c>
      <c r="N103" s="177">
        <f t="shared" si="469"/>
        <v>81.055104302571166</v>
      </c>
      <c r="O103" s="176">
        <v>27702.800000000003</v>
      </c>
      <c r="P103" s="176">
        <v>20436.87196</v>
      </c>
      <c r="Q103" s="176">
        <f t="shared" si="301"/>
        <v>7265.9280400000025</v>
      </c>
      <c r="R103" s="136">
        <f t="shared" si="470"/>
        <v>73.771864071501795</v>
      </c>
      <c r="S103" s="175">
        <v>36229.5</v>
      </c>
      <c r="T103" s="176">
        <v>21515.357059999998</v>
      </c>
      <c r="U103" s="176">
        <f t="shared" si="303"/>
        <v>14714.142940000002</v>
      </c>
      <c r="V103" s="177">
        <f t="shared" si="471"/>
        <v>59.386293103686214</v>
      </c>
      <c r="W103" s="175">
        <v>34627.199999999997</v>
      </c>
      <c r="X103" s="176">
        <v>10916.127619999999</v>
      </c>
      <c r="Y103" s="176">
        <f t="shared" si="305"/>
        <v>23711.072379999998</v>
      </c>
      <c r="Z103" s="178">
        <f t="shared" si="472"/>
        <v>31.524719353571761</v>
      </c>
      <c r="AA103" s="175">
        <v>20813.3</v>
      </c>
      <c r="AB103" s="176">
        <v>14203.389230000001</v>
      </c>
      <c r="AC103" s="176">
        <f t="shared" si="307"/>
        <v>6609.9107699999986</v>
      </c>
      <c r="AD103" s="177">
        <f t="shared" si="473"/>
        <v>68.241889705140466</v>
      </c>
      <c r="AE103" s="175">
        <v>34982.199999999997</v>
      </c>
      <c r="AF103" s="176">
        <v>13414.92794</v>
      </c>
      <c r="AG103" s="176">
        <f t="shared" si="309"/>
        <v>21567.272059999996</v>
      </c>
      <c r="AH103" s="177">
        <f t="shared" si="474"/>
        <v>38.347868172956531</v>
      </c>
      <c r="AI103" s="135">
        <v>33476.300000000003</v>
      </c>
      <c r="AJ103" s="136">
        <v>968.38586999999995</v>
      </c>
      <c r="AK103" s="176">
        <f t="shared" si="311"/>
        <v>32507.914130000005</v>
      </c>
      <c r="AL103" s="177">
        <f t="shared" si="475"/>
        <v>2.8927506026651688</v>
      </c>
      <c r="AM103" s="135">
        <v>20948</v>
      </c>
      <c r="AN103" s="136">
        <v>13609.040349999999</v>
      </c>
      <c r="AO103" s="176">
        <f t="shared" si="313"/>
        <v>7338.9596500000007</v>
      </c>
      <c r="AP103" s="177">
        <f t="shared" si="476"/>
        <v>64.965821796830241</v>
      </c>
      <c r="AQ103" s="175">
        <v>9878</v>
      </c>
      <c r="AR103" s="176">
        <v>3433.0684100000003</v>
      </c>
      <c r="AS103" s="176">
        <f t="shared" si="315"/>
        <v>6444.9315900000001</v>
      </c>
      <c r="AT103" s="177">
        <f t="shared" si="477"/>
        <v>34.754691334278199</v>
      </c>
      <c r="AU103" s="176">
        <v>7624</v>
      </c>
      <c r="AV103" s="176">
        <v>2110.4614799999999</v>
      </c>
      <c r="AW103" s="176">
        <f t="shared" si="317"/>
        <v>5513.5385200000001</v>
      </c>
      <c r="AX103" s="136">
        <f t="shared" si="478"/>
        <v>27.68181374606506</v>
      </c>
      <c r="AY103" s="175">
        <v>24809.200000000001</v>
      </c>
      <c r="AZ103" s="176">
        <v>4202.0912799999996</v>
      </c>
      <c r="BA103" s="176">
        <f t="shared" si="319"/>
        <v>20607.10872</v>
      </c>
      <c r="BB103" s="177">
        <f t="shared" si="479"/>
        <v>16.937633136094675</v>
      </c>
      <c r="BC103" s="179">
        <v>19313.5</v>
      </c>
    </row>
    <row r="104" spans="1:55">
      <c r="A104" s="204" t="s">
        <v>251</v>
      </c>
      <c r="B104" s="218" t="s">
        <v>252</v>
      </c>
      <c r="C104" s="175">
        <v>409.3</v>
      </c>
      <c r="D104" s="176">
        <v>279.01673</v>
      </c>
      <c r="E104" s="176">
        <f t="shared" si="295"/>
        <v>130.28327000000002</v>
      </c>
      <c r="F104" s="177">
        <f t="shared" si="467"/>
        <v>68.169247495724406</v>
      </c>
      <c r="G104" s="175">
        <v>780</v>
      </c>
      <c r="H104" s="176">
        <v>452.14777000000004</v>
      </c>
      <c r="I104" s="176">
        <f t="shared" si="297"/>
        <v>327.85222999999996</v>
      </c>
      <c r="J104" s="177">
        <f t="shared" si="468"/>
        <v>57.967662820512821</v>
      </c>
      <c r="K104" s="175">
        <v>564.20000000000005</v>
      </c>
      <c r="L104" s="176">
        <v>553.86613999999997</v>
      </c>
      <c r="M104" s="176">
        <f t="shared" si="299"/>
        <v>10.333860000000072</v>
      </c>
      <c r="N104" s="177">
        <f t="shared" si="469"/>
        <v>98.168404820985458</v>
      </c>
      <c r="O104" s="176">
        <v>511.5</v>
      </c>
      <c r="P104" s="176">
        <v>441.17676</v>
      </c>
      <c r="Q104" s="176">
        <f t="shared" si="301"/>
        <v>70.323239999999998</v>
      </c>
      <c r="R104" s="136">
        <f t="shared" si="470"/>
        <v>86.251565982404685</v>
      </c>
      <c r="S104" s="175">
        <v>612</v>
      </c>
      <c r="T104" s="176">
        <v>212.38499999999999</v>
      </c>
      <c r="U104" s="176">
        <f t="shared" si="303"/>
        <v>399.61500000000001</v>
      </c>
      <c r="V104" s="177">
        <f t="shared" si="471"/>
        <v>34.703431372549019</v>
      </c>
      <c r="W104" s="175">
        <v>661.5</v>
      </c>
      <c r="X104" s="176">
        <v>334.37990999999994</v>
      </c>
      <c r="Y104" s="176">
        <f t="shared" si="305"/>
        <v>327.12009000000006</v>
      </c>
      <c r="Z104" s="178">
        <f t="shared" si="472"/>
        <v>50.548739229024932</v>
      </c>
      <c r="AA104" s="175">
        <v>578.5</v>
      </c>
      <c r="AB104" s="176">
        <v>409.61637999999999</v>
      </c>
      <c r="AC104" s="176">
        <f t="shared" si="307"/>
        <v>168.88362000000001</v>
      </c>
      <c r="AD104" s="177">
        <f t="shared" si="473"/>
        <v>70.80663439930855</v>
      </c>
      <c r="AE104" s="175">
        <v>555.5</v>
      </c>
      <c r="AF104" s="176">
        <v>475.30400000000003</v>
      </c>
      <c r="AG104" s="176">
        <f t="shared" si="309"/>
        <v>80.19599999999997</v>
      </c>
      <c r="AH104" s="177">
        <f t="shared" si="474"/>
        <v>85.563276327632764</v>
      </c>
      <c r="AI104" s="135">
        <v>561.79999999999995</v>
      </c>
      <c r="AJ104" s="136">
        <v>161.84399999999999</v>
      </c>
      <c r="AK104" s="176">
        <f t="shared" si="311"/>
        <v>399.95599999999996</v>
      </c>
      <c r="AL104" s="177">
        <f t="shared" si="475"/>
        <v>28.808116767532933</v>
      </c>
      <c r="AM104" s="135">
        <v>398.2</v>
      </c>
      <c r="AN104" s="136">
        <v>128.08499999999998</v>
      </c>
      <c r="AO104" s="176">
        <f t="shared" si="313"/>
        <v>270.11500000000001</v>
      </c>
      <c r="AP104" s="177">
        <f t="shared" si="476"/>
        <v>32.165996986438969</v>
      </c>
      <c r="AQ104" s="175">
        <v>455.7</v>
      </c>
      <c r="AR104" s="176">
        <v>55.572000000000003</v>
      </c>
      <c r="AS104" s="176">
        <f t="shared" si="315"/>
        <v>400.12799999999999</v>
      </c>
      <c r="AT104" s="177">
        <f t="shared" si="477"/>
        <v>12.194865042791312</v>
      </c>
      <c r="AU104" s="176">
        <v>476.70000000000005</v>
      </c>
      <c r="AV104" s="176">
        <v>132.00717</v>
      </c>
      <c r="AW104" s="176">
        <f t="shared" si="317"/>
        <v>344.69283000000007</v>
      </c>
      <c r="AX104" s="136">
        <f t="shared" si="478"/>
        <v>27.691875393329134</v>
      </c>
      <c r="AY104" s="175">
        <v>510.50000000000006</v>
      </c>
      <c r="AZ104" s="176">
        <v>268.60115999999999</v>
      </c>
      <c r="BA104" s="176">
        <f t="shared" si="319"/>
        <v>241.89884000000006</v>
      </c>
      <c r="BB104" s="177">
        <f t="shared" si="479"/>
        <v>52.615310479921639</v>
      </c>
      <c r="BC104" s="179">
        <v>512.70000000000005</v>
      </c>
    </row>
    <row r="105" spans="1:55">
      <c r="A105" s="204"/>
      <c r="B105" s="218"/>
      <c r="C105" s="175"/>
      <c r="D105" s="176"/>
      <c r="E105" s="176"/>
      <c r="F105" s="177"/>
      <c r="G105" s="175"/>
      <c r="H105" s="176"/>
      <c r="I105" s="176"/>
      <c r="J105" s="177"/>
      <c r="K105" s="175"/>
      <c r="L105" s="176"/>
      <c r="M105" s="176"/>
      <c r="N105" s="177"/>
      <c r="O105" s="176"/>
      <c r="P105" s="176"/>
      <c r="Q105" s="176"/>
      <c r="R105" s="136"/>
      <c r="S105" s="175"/>
      <c r="T105" s="176"/>
      <c r="U105" s="176"/>
      <c r="V105" s="177"/>
      <c r="W105" s="175"/>
      <c r="X105" s="176"/>
      <c r="Y105" s="176"/>
      <c r="Z105" s="178"/>
      <c r="AA105" s="175"/>
      <c r="AB105" s="176"/>
      <c r="AC105" s="176"/>
      <c r="AD105" s="177"/>
      <c r="AE105" s="175"/>
      <c r="AF105" s="176"/>
      <c r="AG105" s="176"/>
      <c r="AH105" s="177"/>
      <c r="AI105" s="135"/>
      <c r="AJ105" s="136"/>
      <c r="AK105" s="176"/>
      <c r="AL105" s="177"/>
      <c r="AM105" s="135"/>
      <c r="AN105" s="136"/>
      <c r="AO105" s="176"/>
      <c r="AP105" s="177"/>
      <c r="AQ105" s="175"/>
      <c r="AR105" s="176"/>
      <c r="AS105" s="176"/>
      <c r="AT105" s="177"/>
      <c r="AU105" s="176"/>
      <c r="AV105" s="176"/>
      <c r="AW105" s="176"/>
      <c r="AX105" s="136"/>
      <c r="AY105" s="175"/>
      <c r="AZ105" s="176"/>
      <c r="BA105" s="176"/>
      <c r="BB105" s="177"/>
      <c r="BC105" s="179"/>
    </row>
    <row r="106" spans="1:55">
      <c r="A106" s="202">
        <v>2.02</v>
      </c>
      <c r="B106" s="180" t="s">
        <v>253</v>
      </c>
      <c r="C106" s="168">
        <f t="shared" ref="C106:L106" si="480">SUM(C107)</f>
        <v>2957.5</v>
      </c>
      <c r="D106" s="169">
        <f t="shared" si="480"/>
        <v>1846.7440000000001</v>
      </c>
      <c r="E106" s="169">
        <f t="shared" si="295"/>
        <v>1110.7559999999999</v>
      </c>
      <c r="F106" s="170">
        <f t="shared" ref="F106:F107" si="481">+(D106/C106)*100</f>
        <v>62.442738799661882</v>
      </c>
      <c r="G106" s="168">
        <f t="shared" si="480"/>
        <v>2791</v>
      </c>
      <c r="H106" s="169">
        <f t="shared" si="480"/>
        <v>764.98900000000003</v>
      </c>
      <c r="I106" s="169">
        <f t="shared" si="297"/>
        <v>2026.011</v>
      </c>
      <c r="J106" s="170">
        <f t="shared" ref="J106:J107" si="482">+(H106/G106)*100</f>
        <v>27.409136510211397</v>
      </c>
      <c r="K106" s="168">
        <f t="shared" si="480"/>
        <v>2125</v>
      </c>
      <c r="L106" s="169">
        <f t="shared" si="480"/>
        <v>922.32100000000003</v>
      </c>
      <c r="M106" s="169">
        <f t="shared" si="299"/>
        <v>1202.6790000000001</v>
      </c>
      <c r="N106" s="170">
        <f t="shared" ref="N106:N107" si="483">+(L106/K106)*100</f>
        <v>43.40334117647059</v>
      </c>
      <c r="O106" s="169">
        <f t="shared" ref="O106:P106" si="484">SUM(O107)</f>
        <v>1375.5</v>
      </c>
      <c r="P106" s="169">
        <f t="shared" si="484"/>
        <v>825.49</v>
      </c>
      <c r="Q106" s="169">
        <f t="shared" si="301"/>
        <v>550.01</v>
      </c>
      <c r="R106" s="171">
        <f t="shared" ref="R106:R107" si="485">+(P106/O106)*100</f>
        <v>60.013813158851328</v>
      </c>
      <c r="S106" s="168">
        <f t="shared" ref="S106:X106" si="486">SUM(S107)</f>
        <v>2039</v>
      </c>
      <c r="T106" s="169">
        <f t="shared" si="486"/>
        <v>1013.6949999999999</v>
      </c>
      <c r="U106" s="169">
        <f t="shared" si="303"/>
        <v>1025.3050000000001</v>
      </c>
      <c r="V106" s="170">
        <f t="shared" ref="V106:V107" si="487">+(T106/S106)*100</f>
        <v>49.715301618440414</v>
      </c>
      <c r="W106" s="168">
        <f t="shared" ref="W106" si="488">SUM(W107)</f>
        <v>2227</v>
      </c>
      <c r="X106" s="169">
        <f t="shared" si="486"/>
        <v>1690.04108</v>
      </c>
      <c r="Y106" s="169">
        <f t="shared" si="305"/>
        <v>536.95892000000003</v>
      </c>
      <c r="Z106" s="172">
        <f t="shared" ref="Z106:Z107" si="489">+(X106/W106)*100</f>
        <v>75.888687920969915</v>
      </c>
      <c r="AA106" s="168">
        <f t="shared" ref="AA106:AF106" si="490">SUM(AA107)</f>
        <v>2100.1000000000004</v>
      </c>
      <c r="AB106" s="169">
        <f t="shared" si="490"/>
        <v>1718.7710700000002</v>
      </c>
      <c r="AC106" s="169">
        <f t="shared" si="307"/>
        <v>381.32893000000013</v>
      </c>
      <c r="AD106" s="170">
        <f t="shared" ref="AD106:AD107" si="491">+(AB106/AA106)*100</f>
        <v>81.842344174086946</v>
      </c>
      <c r="AE106" s="168">
        <f t="shared" ref="AE106" si="492">SUM(AE107)</f>
        <v>1949</v>
      </c>
      <c r="AF106" s="169">
        <f t="shared" si="490"/>
        <v>1563.5548600000002</v>
      </c>
      <c r="AG106" s="169">
        <f t="shared" si="309"/>
        <v>385.44513999999981</v>
      </c>
      <c r="AH106" s="170">
        <f t="shared" ref="AH106:AH107" si="493">+(AF106/AE106)*100</f>
        <v>80.223440738840452</v>
      </c>
      <c r="AI106" s="173">
        <f t="shared" ref="AI106:AN106" si="494">SUM(AI107)</f>
        <v>2240.3000000000002</v>
      </c>
      <c r="AJ106" s="171">
        <f t="shared" si="494"/>
        <v>1698.2109300000002</v>
      </c>
      <c r="AK106" s="169">
        <f t="shared" si="311"/>
        <v>542.08906999999999</v>
      </c>
      <c r="AL106" s="170">
        <f t="shared" ref="AL106:AL107" si="495">+(AJ106/AI106)*100</f>
        <v>75.802835780922194</v>
      </c>
      <c r="AM106" s="173">
        <f t="shared" ref="AM106" si="496">SUM(AM107)</f>
        <v>2090.5</v>
      </c>
      <c r="AN106" s="171">
        <f t="shared" si="494"/>
        <v>1520.4297300000001</v>
      </c>
      <c r="AO106" s="169">
        <f t="shared" si="313"/>
        <v>570.07026999999994</v>
      </c>
      <c r="AP106" s="170">
        <f t="shared" ref="AP106:AP107" si="497">+(AN106/AM106)*100</f>
        <v>72.730434345850284</v>
      </c>
      <c r="AQ106" s="168">
        <f t="shared" ref="AQ106" si="498">SUM(AQ107)</f>
        <v>892.3</v>
      </c>
      <c r="AR106" s="169">
        <f>SUM(AR107)</f>
        <v>633.72210000000007</v>
      </c>
      <c r="AS106" s="169">
        <f t="shared" si="315"/>
        <v>258.57789999999989</v>
      </c>
      <c r="AT106" s="170">
        <f t="shared" ref="AT106:AT107" si="499">+(AR106/AQ106)*100</f>
        <v>71.021192424072638</v>
      </c>
      <c r="AU106" s="169">
        <f t="shared" ref="AU106:BC106" si="500">SUM(AU107)</f>
        <v>2414.5</v>
      </c>
      <c r="AV106" s="169">
        <f t="shared" si="500"/>
        <v>66.680999999999997</v>
      </c>
      <c r="AW106" s="169">
        <f t="shared" si="317"/>
        <v>2347.819</v>
      </c>
      <c r="AX106" s="171">
        <f t="shared" ref="AX106:AX107" si="501">+(AV106/AU106)*100</f>
        <v>2.7616897908469662</v>
      </c>
      <c r="AY106" s="168">
        <f t="shared" ref="AY106" si="502">SUM(AY107)</f>
        <v>490</v>
      </c>
      <c r="AZ106" s="169">
        <f t="shared" si="500"/>
        <v>0</v>
      </c>
      <c r="BA106" s="169">
        <f t="shared" si="319"/>
        <v>490</v>
      </c>
      <c r="BB106" s="170">
        <f t="shared" ref="BB106:BB107" si="503">+(AZ106/AY106)*100</f>
        <v>0</v>
      </c>
      <c r="BC106" s="174">
        <f t="shared" si="500"/>
        <v>0</v>
      </c>
    </row>
    <row r="107" spans="1:55">
      <c r="A107" s="204" t="s">
        <v>254</v>
      </c>
      <c r="B107" s="218" t="s">
        <v>255</v>
      </c>
      <c r="C107" s="175">
        <v>2957.5</v>
      </c>
      <c r="D107" s="176">
        <v>1846.7440000000001</v>
      </c>
      <c r="E107" s="176">
        <f t="shared" si="295"/>
        <v>1110.7559999999999</v>
      </c>
      <c r="F107" s="177">
        <f t="shared" si="481"/>
        <v>62.442738799661882</v>
      </c>
      <c r="G107" s="175">
        <v>2791</v>
      </c>
      <c r="H107" s="176">
        <v>764.98900000000003</v>
      </c>
      <c r="I107" s="176">
        <f t="shared" si="297"/>
        <v>2026.011</v>
      </c>
      <c r="J107" s="177">
        <f t="shared" si="482"/>
        <v>27.409136510211397</v>
      </c>
      <c r="K107" s="175">
        <v>2125</v>
      </c>
      <c r="L107" s="176">
        <v>922.32100000000003</v>
      </c>
      <c r="M107" s="176">
        <f t="shared" si="299"/>
        <v>1202.6790000000001</v>
      </c>
      <c r="N107" s="177">
        <f t="shared" si="483"/>
        <v>43.40334117647059</v>
      </c>
      <c r="O107" s="176">
        <v>1375.5</v>
      </c>
      <c r="P107" s="176">
        <v>825.49</v>
      </c>
      <c r="Q107" s="176">
        <f t="shared" si="301"/>
        <v>550.01</v>
      </c>
      <c r="R107" s="136">
        <f t="shared" si="485"/>
        <v>60.013813158851328</v>
      </c>
      <c r="S107" s="175">
        <v>2039</v>
      </c>
      <c r="T107" s="176">
        <v>1013.6949999999999</v>
      </c>
      <c r="U107" s="176">
        <f t="shared" si="303"/>
        <v>1025.3050000000001</v>
      </c>
      <c r="V107" s="177">
        <f t="shared" si="487"/>
        <v>49.715301618440414</v>
      </c>
      <c r="W107" s="175">
        <v>2227</v>
      </c>
      <c r="X107" s="176">
        <v>1690.04108</v>
      </c>
      <c r="Y107" s="176">
        <f t="shared" si="305"/>
        <v>536.95892000000003</v>
      </c>
      <c r="Z107" s="178">
        <f t="shared" si="489"/>
        <v>75.888687920969915</v>
      </c>
      <c r="AA107" s="175">
        <v>2100.1000000000004</v>
      </c>
      <c r="AB107" s="176">
        <v>1718.7710700000002</v>
      </c>
      <c r="AC107" s="176">
        <f t="shared" si="307"/>
        <v>381.32893000000013</v>
      </c>
      <c r="AD107" s="177">
        <f t="shared" si="491"/>
        <v>81.842344174086946</v>
      </c>
      <c r="AE107" s="175">
        <v>1949</v>
      </c>
      <c r="AF107" s="176">
        <v>1563.5548600000002</v>
      </c>
      <c r="AG107" s="176">
        <f t="shared" si="309"/>
        <v>385.44513999999981</v>
      </c>
      <c r="AH107" s="177">
        <f t="shared" si="493"/>
        <v>80.223440738840452</v>
      </c>
      <c r="AI107" s="135">
        <v>2240.3000000000002</v>
      </c>
      <c r="AJ107" s="136">
        <v>1698.2109300000002</v>
      </c>
      <c r="AK107" s="176">
        <f t="shared" si="311"/>
        <v>542.08906999999999</v>
      </c>
      <c r="AL107" s="177">
        <f t="shared" si="495"/>
        <v>75.802835780922194</v>
      </c>
      <c r="AM107" s="135">
        <v>2090.5</v>
      </c>
      <c r="AN107" s="136">
        <v>1520.4297300000001</v>
      </c>
      <c r="AO107" s="176">
        <f t="shared" si="313"/>
        <v>570.07026999999994</v>
      </c>
      <c r="AP107" s="177">
        <f t="shared" si="497"/>
        <v>72.730434345850284</v>
      </c>
      <c r="AQ107" s="175">
        <v>892.3</v>
      </c>
      <c r="AR107" s="176">
        <v>633.72210000000007</v>
      </c>
      <c r="AS107" s="176">
        <f t="shared" si="315"/>
        <v>258.57789999999989</v>
      </c>
      <c r="AT107" s="177">
        <f t="shared" si="499"/>
        <v>71.021192424072638</v>
      </c>
      <c r="AU107" s="176">
        <v>2414.5</v>
      </c>
      <c r="AV107" s="176">
        <v>66.680999999999997</v>
      </c>
      <c r="AW107" s="176">
        <f t="shared" si="317"/>
        <v>2347.819</v>
      </c>
      <c r="AX107" s="136">
        <f t="shared" si="501"/>
        <v>2.7616897908469662</v>
      </c>
      <c r="AY107" s="175">
        <v>490</v>
      </c>
      <c r="AZ107" s="176">
        <v>0</v>
      </c>
      <c r="BA107" s="176">
        <f t="shared" si="319"/>
        <v>490</v>
      </c>
      <c r="BB107" s="177">
        <f t="shared" si="503"/>
        <v>0</v>
      </c>
      <c r="BC107" s="179">
        <v>0</v>
      </c>
    </row>
    <row r="108" spans="1:55">
      <c r="A108" s="204"/>
      <c r="B108" s="218"/>
      <c r="C108" s="175"/>
      <c r="D108" s="176"/>
      <c r="E108" s="176"/>
      <c r="F108" s="177"/>
      <c r="G108" s="175"/>
      <c r="H108" s="176"/>
      <c r="I108" s="176"/>
      <c r="J108" s="177"/>
      <c r="K108" s="175"/>
      <c r="L108" s="176"/>
      <c r="M108" s="176"/>
      <c r="N108" s="177"/>
      <c r="O108" s="176"/>
      <c r="P108" s="176"/>
      <c r="Q108" s="176"/>
      <c r="R108" s="136"/>
      <c r="S108" s="175"/>
      <c r="T108" s="176"/>
      <c r="U108" s="176"/>
      <c r="V108" s="177"/>
      <c r="W108" s="175"/>
      <c r="X108" s="176"/>
      <c r="Y108" s="176"/>
      <c r="Z108" s="178"/>
      <c r="AA108" s="175"/>
      <c r="AB108" s="176"/>
      <c r="AC108" s="176"/>
      <c r="AD108" s="177"/>
      <c r="AE108" s="175"/>
      <c r="AF108" s="176"/>
      <c r="AG108" s="176"/>
      <c r="AH108" s="177"/>
      <c r="AI108" s="135"/>
      <c r="AJ108" s="136"/>
      <c r="AK108" s="176"/>
      <c r="AL108" s="177"/>
      <c r="AM108" s="135"/>
      <c r="AN108" s="136"/>
      <c r="AO108" s="176"/>
      <c r="AP108" s="177"/>
      <c r="AQ108" s="175"/>
      <c r="AR108" s="176"/>
      <c r="AS108" s="176"/>
      <c r="AT108" s="177"/>
      <c r="AU108" s="176"/>
      <c r="AV108" s="176"/>
      <c r="AW108" s="176"/>
      <c r="AX108" s="136"/>
      <c r="AY108" s="175"/>
      <c r="AZ108" s="176"/>
      <c r="BA108" s="176"/>
      <c r="BB108" s="177"/>
      <c r="BC108" s="179"/>
    </row>
    <row r="109" spans="1:55">
      <c r="A109" s="202">
        <v>2.0299999999999998</v>
      </c>
      <c r="B109" s="180" t="s">
        <v>256</v>
      </c>
      <c r="C109" s="168">
        <f t="shared" ref="C109" si="504">SUM(C110:C115)</f>
        <v>12498.400000000001</v>
      </c>
      <c r="D109" s="169">
        <f t="shared" ref="D109:L109" si="505">SUM(D110:D115)</f>
        <v>12421.673850000001</v>
      </c>
      <c r="E109" s="169">
        <f t="shared" si="295"/>
        <v>76.726150000000416</v>
      </c>
      <c r="F109" s="170">
        <f t="shared" ref="F109:F115" si="506">+(D109/C109)*100</f>
        <v>99.38611222236446</v>
      </c>
      <c r="G109" s="168">
        <f t="shared" ref="G109" si="507">SUM(G110:G115)</f>
        <v>8030.5599999999995</v>
      </c>
      <c r="H109" s="169">
        <f t="shared" si="505"/>
        <v>6017.1182600000002</v>
      </c>
      <c r="I109" s="169">
        <f t="shared" si="297"/>
        <v>2013.4417399999993</v>
      </c>
      <c r="J109" s="170">
        <f t="shared" ref="J109:J115" si="508">+(H109/G109)*100</f>
        <v>74.927754228845814</v>
      </c>
      <c r="K109" s="168">
        <f t="shared" ref="K109" si="509">SUM(K110:K115)</f>
        <v>16864.3</v>
      </c>
      <c r="L109" s="169">
        <f t="shared" si="505"/>
        <v>13597.14998</v>
      </c>
      <c r="M109" s="169">
        <f t="shared" si="299"/>
        <v>3267.1500199999991</v>
      </c>
      <c r="N109" s="170">
        <f t="shared" ref="N109:N115" si="510">+(L109/K109)*100</f>
        <v>80.626826965839086</v>
      </c>
      <c r="O109" s="169">
        <f t="shared" ref="O109" si="511">SUM(O110:O115)</f>
        <v>7312</v>
      </c>
      <c r="P109" s="169">
        <f t="shared" ref="P109" si="512">SUM(P110:P115)</f>
        <v>3777.3740600000001</v>
      </c>
      <c r="Q109" s="169">
        <f t="shared" si="301"/>
        <v>3534.6259399999999</v>
      </c>
      <c r="R109" s="171">
        <f t="shared" ref="R109:R115" si="513">+(P109/O109)*100</f>
        <v>51.659929704595186</v>
      </c>
      <c r="S109" s="168">
        <f t="shared" ref="S109" si="514">SUM(S110:S115)</f>
        <v>11262.400000000001</v>
      </c>
      <c r="T109" s="169">
        <f t="shared" ref="T109:X109" si="515">SUM(T110:T115)</f>
        <v>4640.9134899999999</v>
      </c>
      <c r="U109" s="169">
        <f t="shared" si="303"/>
        <v>6621.4865100000015</v>
      </c>
      <c r="V109" s="170">
        <f t="shared" ref="V109:V115" si="516">+(T109/S109)*100</f>
        <v>41.207144924705204</v>
      </c>
      <c r="W109" s="168">
        <f t="shared" ref="W109" si="517">SUM(W110:W115)</f>
        <v>10548</v>
      </c>
      <c r="X109" s="169">
        <f t="shared" si="515"/>
        <v>5756.5661899999996</v>
      </c>
      <c r="Y109" s="169">
        <f t="shared" si="305"/>
        <v>4791.4338100000004</v>
      </c>
      <c r="Z109" s="172">
        <f t="shared" ref="Z109:Z115" si="518">+(X109/W109)*100</f>
        <v>54.574954398938182</v>
      </c>
      <c r="AA109" s="168">
        <f t="shared" ref="AA109" si="519">SUM(AA110:AA115)</f>
        <v>11488</v>
      </c>
      <c r="AB109" s="169">
        <f t="shared" ref="AB109:AF109" si="520">SUM(AB110:AB115)</f>
        <v>9919.7939399999959</v>
      </c>
      <c r="AC109" s="169">
        <f t="shared" si="307"/>
        <v>1568.2060600000041</v>
      </c>
      <c r="AD109" s="170">
        <f t="shared" ref="AD109:AD115" si="521">+(AB109/AA109)*100</f>
        <v>86.349181232590482</v>
      </c>
      <c r="AE109" s="168">
        <f t="shared" ref="AE109" si="522">SUM(AE110:AE115)</f>
        <v>10931</v>
      </c>
      <c r="AF109" s="169">
        <f t="shared" si="520"/>
        <v>1485.8908900000001</v>
      </c>
      <c r="AG109" s="169">
        <f t="shared" si="309"/>
        <v>9445.1091099999994</v>
      </c>
      <c r="AH109" s="170">
        <f t="shared" ref="AH109:AH115" si="523">+(AF109/AE109)*100</f>
        <v>13.593366480651358</v>
      </c>
      <c r="AI109" s="173">
        <f t="shared" ref="AI109" si="524">SUM(AI110:AI115)</f>
        <v>12676</v>
      </c>
      <c r="AJ109" s="171">
        <f t="shared" ref="AJ109:AN109" si="525">SUM(AJ110:AJ115)</f>
        <v>716.53987000000006</v>
      </c>
      <c r="AK109" s="169">
        <f t="shared" si="311"/>
        <v>11959.460129999999</v>
      </c>
      <c r="AL109" s="170">
        <f t="shared" ref="AL109:AL115" si="526">+(AJ109/AI109)*100</f>
        <v>5.6527285421268543</v>
      </c>
      <c r="AM109" s="173">
        <f t="shared" ref="AM109" si="527">SUM(AM110:AM115)</f>
        <v>9767.4</v>
      </c>
      <c r="AN109" s="171">
        <f t="shared" si="525"/>
        <v>4975.7038700000003</v>
      </c>
      <c r="AO109" s="169">
        <f t="shared" si="313"/>
        <v>4791.6961299999994</v>
      </c>
      <c r="AP109" s="170">
        <f t="shared" ref="AP109:AP115" si="528">+(AN109/AM109)*100</f>
        <v>50.941948420255137</v>
      </c>
      <c r="AQ109" s="168">
        <f t="shared" ref="AQ109" si="529">SUM(AQ110:AQ115)</f>
        <v>8634.4</v>
      </c>
      <c r="AR109" s="169">
        <f>SUM(AR110:AR115)</f>
        <v>985.8431599999999</v>
      </c>
      <c r="AS109" s="169">
        <f t="shared" si="315"/>
        <v>7648.5568399999993</v>
      </c>
      <c r="AT109" s="170">
        <f t="shared" ref="AT109:AT115" si="530">+(AR109/AQ109)*100</f>
        <v>11.417622069860094</v>
      </c>
      <c r="AU109" s="169">
        <f t="shared" ref="AU109" si="531">SUM(AU110:AU115)</f>
        <v>8377.4</v>
      </c>
      <c r="AV109" s="169">
        <f t="shared" ref="AV109:AZ109" si="532">SUM(AV110:AV115)</f>
        <v>3795.2394799999997</v>
      </c>
      <c r="AW109" s="169">
        <f t="shared" si="317"/>
        <v>4582.1605199999995</v>
      </c>
      <c r="AX109" s="171">
        <f t="shared" ref="AX109:AX115" si="533">+(AV109/AU109)*100</f>
        <v>45.303309857473678</v>
      </c>
      <c r="AY109" s="168">
        <f t="shared" ref="AY109" si="534">SUM(AY110:AY115)</f>
        <v>22377.4</v>
      </c>
      <c r="AZ109" s="169">
        <f t="shared" si="532"/>
        <v>1211.73596</v>
      </c>
      <c r="BA109" s="169">
        <f t="shared" si="319"/>
        <v>21165.664040000003</v>
      </c>
      <c r="BB109" s="170">
        <f t="shared" ref="BB109:BB115" si="535">+(AZ109/AY109)*100</f>
        <v>5.4149988828013971</v>
      </c>
      <c r="BC109" s="174">
        <f t="shared" ref="BC109" si="536">SUM(BC110:BC115)</f>
        <v>7391</v>
      </c>
    </row>
    <row r="110" spans="1:55">
      <c r="A110" s="204" t="s">
        <v>257</v>
      </c>
      <c r="B110" s="218" t="s">
        <v>258</v>
      </c>
      <c r="C110" s="175">
        <v>2862</v>
      </c>
      <c r="D110" s="176">
        <v>2859.16077</v>
      </c>
      <c r="E110" s="176">
        <f t="shared" si="295"/>
        <v>2.8392300000000432</v>
      </c>
      <c r="F110" s="177">
        <f t="shared" si="506"/>
        <v>99.900795597484276</v>
      </c>
      <c r="G110" s="175">
        <v>1696</v>
      </c>
      <c r="H110" s="176">
        <v>1581.4104500000001</v>
      </c>
      <c r="I110" s="176">
        <f t="shared" si="297"/>
        <v>114.58954999999992</v>
      </c>
      <c r="J110" s="177">
        <f t="shared" si="508"/>
        <v>93.243540683962266</v>
      </c>
      <c r="K110" s="175">
        <v>3550</v>
      </c>
      <c r="L110" s="176">
        <v>3353.33997</v>
      </c>
      <c r="M110" s="176">
        <f t="shared" si="299"/>
        <v>196.66003000000001</v>
      </c>
      <c r="N110" s="177">
        <f t="shared" si="510"/>
        <v>94.460280845070415</v>
      </c>
      <c r="O110" s="176">
        <v>1500</v>
      </c>
      <c r="P110" s="176">
        <v>1186.33536</v>
      </c>
      <c r="Q110" s="176">
        <f t="shared" si="301"/>
        <v>313.66463999999996</v>
      </c>
      <c r="R110" s="136">
        <f t="shared" si="513"/>
        <v>79.089024000000009</v>
      </c>
      <c r="S110" s="175">
        <v>1520</v>
      </c>
      <c r="T110" s="176">
        <v>689.85476000000006</v>
      </c>
      <c r="U110" s="176">
        <f t="shared" si="303"/>
        <v>830.14523999999994</v>
      </c>
      <c r="V110" s="177">
        <f t="shared" si="516"/>
        <v>45.385181578947368</v>
      </c>
      <c r="W110" s="175">
        <v>2580</v>
      </c>
      <c r="X110" s="176">
        <v>1066.8852800000002</v>
      </c>
      <c r="Y110" s="176">
        <f t="shared" si="305"/>
        <v>1513.1147199999998</v>
      </c>
      <c r="Z110" s="178">
        <f t="shared" si="518"/>
        <v>41.352142635658922</v>
      </c>
      <c r="AA110" s="175">
        <v>6644</v>
      </c>
      <c r="AB110" s="176">
        <v>6582.7667499999989</v>
      </c>
      <c r="AC110" s="176">
        <f t="shared" si="307"/>
        <v>61.233250000001135</v>
      </c>
      <c r="AD110" s="177">
        <f t="shared" si="521"/>
        <v>99.078367700180593</v>
      </c>
      <c r="AE110" s="175">
        <v>2164</v>
      </c>
      <c r="AF110" s="176">
        <v>225.17005</v>
      </c>
      <c r="AG110" s="176">
        <f t="shared" si="309"/>
        <v>1938.8299500000001</v>
      </c>
      <c r="AH110" s="177">
        <f t="shared" si="523"/>
        <v>10.40527033271719</v>
      </c>
      <c r="AI110" s="135">
        <v>2237</v>
      </c>
      <c r="AJ110" s="136">
        <v>352.28287</v>
      </c>
      <c r="AK110" s="176">
        <f t="shared" si="311"/>
        <v>1884.71713</v>
      </c>
      <c r="AL110" s="177">
        <f t="shared" si="526"/>
        <v>15.748004917299955</v>
      </c>
      <c r="AM110" s="135">
        <v>2461</v>
      </c>
      <c r="AN110" s="136">
        <v>687.62959999999998</v>
      </c>
      <c r="AO110" s="176">
        <f t="shared" si="313"/>
        <v>1773.3704</v>
      </c>
      <c r="AP110" s="177">
        <f t="shared" si="528"/>
        <v>27.941064607882975</v>
      </c>
      <c r="AQ110" s="175">
        <v>2461</v>
      </c>
      <c r="AR110" s="176">
        <v>106.8925</v>
      </c>
      <c r="AS110" s="176">
        <f t="shared" si="315"/>
        <v>2354.1075000000001</v>
      </c>
      <c r="AT110" s="177">
        <f t="shared" si="530"/>
        <v>4.3434579439252339</v>
      </c>
      <c r="AU110" s="176">
        <v>1400</v>
      </c>
      <c r="AV110" s="176">
        <v>1074.6012799999999</v>
      </c>
      <c r="AW110" s="176">
        <f t="shared" si="317"/>
        <v>325.39872000000014</v>
      </c>
      <c r="AX110" s="136">
        <f t="shared" si="533"/>
        <v>76.757234285714276</v>
      </c>
      <c r="AY110" s="175">
        <v>1400</v>
      </c>
      <c r="AZ110" s="176">
        <v>663.20299999999997</v>
      </c>
      <c r="BA110" s="176">
        <f t="shared" si="319"/>
        <v>736.79700000000003</v>
      </c>
      <c r="BB110" s="177">
        <f t="shared" si="535"/>
        <v>47.371642857142852</v>
      </c>
      <c r="BC110" s="179">
        <v>1400</v>
      </c>
    </row>
    <row r="111" spans="1:55">
      <c r="A111" s="204" t="s">
        <v>259</v>
      </c>
      <c r="B111" s="218" t="s">
        <v>260</v>
      </c>
      <c r="C111" s="175">
        <v>1859</v>
      </c>
      <c r="D111" s="176">
        <v>1858.95578</v>
      </c>
      <c r="E111" s="176">
        <f t="shared" si="295"/>
        <v>4.4219999999995707E-2</v>
      </c>
      <c r="F111" s="177">
        <f t="shared" si="506"/>
        <v>99.997621301775155</v>
      </c>
      <c r="G111" s="175">
        <v>1590</v>
      </c>
      <c r="H111" s="176">
        <v>1075.05456</v>
      </c>
      <c r="I111" s="176">
        <f t="shared" si="297"/>
        <v>514.94543999999996</v>
      </c>
      <c r="J111" s="177">
        <f t="shared" si="508"/>
        <v>67.613494339622648</v>
      </c>
      <c r="K111" s="175">
        <v>3583.2</v>
      </c>
      <c r="L111" s="176">
        <v>2095.8574399999998</v>
      </c>
      <c r="M111" s="176">
        <f t="shared" si="299"/>
        <v>1487.34256</v>
      </c>
      <c r="N111" s="177">
        <f t="shared" si="510"/>
        <v>58.49122125474436</v>
      </c>
      <c r="O111" s="176">
        <v>1520</v>
      </c>
      <c r="P111" s="176">
        <v>316.51641000000001</v>
      </c>
      <c r="Q111" s="176">
        <f t="shared" si="301"/>
        <v>1203.48359</v>
      </c>
      <c r="R111" s="136">
        <f t="shared" si="513"/>
        <v>20.823448026315791</v>
      </c>
      <c r="S111" s="175">
        <v>1748.8</v>
      </c>
      <c r="T111" s="176">
        <v>1124.365</v>
      </c>
      <c r="U111" s="176">
        <f t="shared" si="303"/>
        <v>624.43499999999995</v>
      </c>
      <c r="V111" s="177">
        <f t="shared" si="516"/>
        <v>64.293515553522411</v>
      </c>
      <c r="W111" s="175">
        <v>778</v>
      </c>
      <c r="X111" s="176">
        <v>665.71900000000005</v>
      </c>
      <c r="Y111" s="176">
        <f t="shared" si="305"/>
        <v>112.28099999999995</v>
      </c>
      <c r="Z111" s="178">
        <f t="shared" si="518"/>
        <v>85.567994858611826</v>
      </c>
      <c r="AA111" s="175">
        <v>351</v>
      </c>
      <c r="AB111" s="176">
        <v>307.24</v>
      </c>
      <c r="AC111" s="176">
        <f t="shared" si="307"/>
        <v>43.759999999999991</v>
      </c>
      <c r="AD111" s="177">
        <f t="shared" si="521"/>
        <v>87.532763532763539</v>
      </c>
      <c r="AE111" s="175">
        <v>809</v>
      </c>
      <c r="AF111" s="176">
        <v>0</v>
      </c>
      <c r="AG111" s="176">
        <f t="shared" si="309"/>
        <v>809</v>
      </c>
      <c r="AH111" s="177">
        <f t="shared" si="523"/>
        <v>0</v>
      </c>
      <c r="AI111" s="135">
        <v>809</v>
      </c>
      <c r="AJ111" s="136">
        <v>0</v>
      </c>
      <c r="AK111" s="176">
        <f t="shared" si="311"/>
        <v>809</v>
      </c>
      <c r="AL111" s="177">
        <f t="shared" si="526"/>
        <v>0</v>
      </c>
      <c r="AM111" s="135">
        <v>841</v>
      </c>
      <c r="AN111" s="136">
        <v>62.85</v>
      </c>
      <c r="AO111" s="176">
        <f t="shared" si="313"/>
        <v>778.15</v>
      </c>
      <c r="AP111" s="177">
        <f t="shared" si="528"/>
        <v>7.4732461355529134</v>
      </c>
      <c r="AQ111" s="175">
        <v>874</v>
      </c>
      <c r="AR111" s="176">
        <v>0</v>
      </c>
      <c r="AS111" s="176">
        <f t="shared" si="315"/>
        <v>874</v>
      </c>
      <c r="AT111" s="177">
        <f t="shared" si="530"/>
        <v>0</v>
      </c>
      <c r="AU111" s="176">
        <v>1874</v>
      </c>
      <c r="AV111" s="176">
        <v>0</v>
      </c>
      <c r="AW111" s="176">
        <f t="shared" si="317"/>
        <v>1874</v>
      </c>
      <c r="AX111" s="136">
        <f t="shared" si="533"/>
        <v>0</v>
      </c>
      <c r="AY111" s="175">
        <v>15874</v>
      </c>
      <c r="AZ111" s="176">
        <v>0</v>
      </c>
      <c r="BA111" s="176">
        <f t="shared" si="319"/>
        <v>15874</v>
      </c>
      <c r="BB111" s="177">
        <f t="shared" si="535"/>
        <v>0</v>
      </c>
      <c r="BC111" s="179">
        <v>874</v>
      </c>
    </row>
    <row r="112" spans="1:55">
      <c r="A112" s="204" t="s">
        <v>261</v>
      </c>
      <c r="B112" s="218" t="s">
        <v>262</v>
      </c>
      <c r="C112" s="175">
        <v>4699.5</v>
      </c>
      <c r="D112" s="176">
        <v>4626.0311600000005</v>
      </c>
      <c r="E112" s="176">
        <f t="shared" si="295"/>
        <v>73.468839999999545</v>
      </c>
      <c r="F112" s="177">
        <f t="shared" si="506"/>
        <v>98.436666879455274</v>
      </c>
      <c r="G112" s="175">
        <v>2385.5</v>
      </c>
      <c r="H112" s="176">
        <v>1840.2918300000001</v>
      </c>
      <c r="I112" s="176">
        <f t="shared" si="297"/>
        <v>545.20816999999988</v>
      </c>
      <c r="J112" s="177">
        <f t="shared" si="508"/>
        <v>77.144910081743873</v>
      </c>
      <c r="K112" s="175">
        <v>4980.7</v>
      </c>
      <c r="L112" s="176">
        <v>4930.2730200000005</v>
      </c>
      <c r="M112" s="176">
        <f t="shared" si="299"/>
        <v>50.426979999999276</v>
      </c>
      <c r="N112" s="177">
        <f t="shared" si="510"/>
        <v>98.987552352079049</v>
      </c>
      <c r="O112" s="176">
        <v>2500</v>
      </c>
      <c r="P112" s="176">
        <v>1075.17669</v>
      </c>
      <c r="Q112" s="176">
        <f t="shared" si="301"/>
        <v>1424.82331</v>
      </c>
      <c r="R112" s="136">
        <f t="shared" si="513"/>
        <v>43.007067599999999</v>
      </c>
      <c r="S112" s="175">
        <v>5629.6</v>
      </c>
      <c r="T112" s="176">
        <v>1655.7777199999998</v>
      </c>
      <c r="U112" s="176">
        <f t="shared" si="303"/>
        <v>3973.8222800000003</v>
      </c>
      <c r="V112" s="177">
        <f t="shared" si="516"/>
        <v>29.411995878925673</v>
      </c>
      <c r="W112" s="175">
        <v>3962</v>
      </c>
      <c r="X112" s="176">
        <v>2328.1089800000004</v>
      </c>
      <c r="Y112" s="176">
        <f t="shared" si="305"/>
        <v>1633.8910199999996</v>
      </c>
      <c r="Z112" s="178">
        <f t="shared" si="518"/>
        <v>58.760953558808694</v>
      </c>
      <c r="AA112" s="175">
        <v>1837</v>
      </c>
      <c r="AB112" s="176">
        <v>1831.0894499999999</v>
      </c>
      <c r="AC112" s="176">
        <f t="shared" si="307"/>
        <v>5.9105500000000575</v>
      </c>
      <c r="AD112" s="177">
        <f t="shared" si="521"/>
        <v>99.678249863908547</v>
      </c>
      <c r="AE112" s="175">
        <v>1910</v>
      </c>
      <c r="AF112" s="176">
        <v>6.39</v>
      </c>
      <c r="AG112" s="176">
        <f t="shared" si="309"/>
        <v>1903.61</v>
      </c>
      <c r="AH112" s="177">
        <f t="shared" si="523"/>
        <v>0.33455497382198951</v>
      </c>
      <c r="AI112" s="135">
        <v>2986</v>
      </c>
      <c r="AJ112" s="136">
        <v>335.29700000000003</v>
      </c>
      <c r="AK112" s="176">
        <f t="shared" si="311"/>
        <v>2650.703</v>
      </c>
      <c r="AL112" s="177">
        <f t="shared" si="526"/>
        <v>11.228968519758876</v>
      </c>
      <c r="AM112" s="135">
        <v>2152.4</v>
      </c>
      <c r="AN112" s="136">
        <v>1957.2907700000001</v>
      </c>
      <c r="AO112" s="176">
        <f t="shared" si="313"/>
        <v>195.10923000000003</v>
      </c>
      <c r="AP112" s="177">
        <f t="shared" si="528"/>
        <v>90.935270860434855</v>
      </c>
      <c r="AQ112" s="175">
        <v>2486.4</v>
      </c>
      <c r="AR112" s="176">
        <v>309.71686</v>
      </c>
      <c r="AS112" s="176">
        <f t="shared" si="315"/>
        <v>2176.6831400000001</v>
      </c>
      <c r="AT112" s="177">
        <f t="shared" si="530"/>
        <v>12.45643741956242</v>
      </c>
      <c r="AU112" s="176">
        <v>2600.4</v>
      </c>
      <c r="AV112" s="176">
        <v>2216.4528700000001</v>
      </c>
      <c r="AW112" s="176">
        <f t="shared" si="317"/>
        <v>383.94713000000002</v>
      </c>
      <c r="AX112" s="136">
        <f t="shared" si="533"/>
        <v>85.235074219350864</v>
      </c>
      <c r="AY112" s="175">
        <v>2600.4</v>
      </c>
      <c r="AZ112" s="176">
        <v>0</v>
      </c>
      <c r="BA112" s="176">
        <f t="shared" si="319"/>
        <v>2600.4</v>
      </c>
      <c r="BB112" s="177">
        <f t="shared" si="535"/>
        <v>0</v>
      </c>
      <c r="BC112" s="179">
        <v>2594</v>
      </c>
    </row>
    <row r="113" spans="1:55">
      <c r="A113" s="204" t="s">
        <v>263</v>
      </c>
      <c r="B113" s="218" t="s">
        <v>264</v>
      </c>
      <c r="C113" s="175">
        <v>500</v>
      </c>
      <c r="D113" s="176">
        <v>499.75346000000002</v>
      </c>
      <c r="E113" s="176">
        <f t="shared" si="295"/>
        <v>0.24653999999998177</v>
      </c>
      <c r="F113" s="177">
        <f t="shared" si="506"/>
        <v>99.950692000000004</v>
      </c>
      <c r="G113" s="175">
        <v>261.05999999999995</v>
      </c>
      <c r="H113" s="176">
        <v>261.06</v>
      </c>
      <c r="I113" s="176">
        <f t="shared" si="297"/>
        <v>0</v>
      </c>
      <c r="J113" s="177">
        <f t="shared" si="508"/>
        <v>100.00000000000003</v>
      </c>
      <c r="K113" s="175">
        <v>279.60000000000002</v>
      </c>
      <c r="L113" s="176">
        <v>194.81742000000003</v>
      </c>
      <c r="M113" s="176">
        <f t="shared" si="299"/>
        <v>84.782579999999996</v>
      </c>
      <c r="N113" s="177">
        <f t="shared" si="510"/>
        <v>69.677188841201726</v>
      </c>
      <c r="O113" s="176">
        <v>342</v>
      </c>
      <c r="P113" s="176">
        <v>103</v>
      </c>
      <c r="Q113" s="176">
        <f t="shared" si="301"/>
        <v>239</v>
      </c>
      <c r="R113" s="136">
        <f t="shared" si="513"/>
        <v>30.116959064327485</v>
      </c>
      <c r="S113" s="175">
        <v>150</v>
      </c>
      <c r="T113" s="176">
        <v>0</v>
      </c>
      <c r="U113" s="176">
        <f t="shared" si="303"/>
        <v>150</v>
      </c>
      <c r="V113" s="177">
        <f t="shared" si="516"/>
        <v>0</v>
      </c>
      <c r="W113" s="175">
        <v>156</v>
      </c>
      <c r="X113" s="176">
        <v>23.203789999999998</v>
      </c>
      <c r="Y113" s="176">
        <f t="shared" si="305"/>
        <v>132.79621</v>
      </c>
      <c r="Z113" s="178">
        <f t="shared" si="518"/>
        <v>14.874224358974358</v>
      </c>
      <c r="AA113" s="175">
        <v>426</v>
      </c>
      <c r="AB113" s="176">
        <v>53.094999999999999</v>
      </c>
      <c r="AC113" s="176">
        <f t="shared" si="307"/>
        <v>372.90499999999997</v>
      </c>
      <c r="AD113" s="177">
        <f t="shared" si="521"/>
        <v>12.463615023474178</v>
      </c>
      <c r="AE113" s="175">
        <v>443</v>
      </c>
      <c r="AF113" s="176">
        <v>0</v>
      </c>
      <c r="AG113" s="176">
        <f t="shared" si="309"/>
        <v>443</v>
      </c>
      <c r="AH113" s="177">
        <f t="shared" si="523"/>
        <v>0</v>
      </c>
      <c r="AI113" s="135">
        <v>443</v>
      </c>
      <c r="AJ113" s="136">
        <v>0</v>
      </c>
      <c r="AK113" s="176">
        <f t="shared" si="311"/>
        <v>443</v>
      </c>
      <c r="AL113" s="177">
        <f t="shared" si="526"/>
        <v>0</v>
      </c>
      <c r="AM113" s="135">
        <v>430</v>
      </c>
      <c r="AN113" s="136">
        <v>0</v>
      </c>
      <c r="AO113" s="176">
        <f t="shared" si="313"/>
        <v>430</v>
      </c>
      <c r="AP113" s="177">
        <f t="shared" si="528"/>
        <v>0</v>
      </c>
      <c r="AQ113" s="175">
        <v>430</v>
      </c>
      <c r="AR113" s="176">
        <v>7.5221200000000001</v>
      </c>
      <c r="AS113" s="176">
        <f t="shared" si="315"/>
        <v>422.47788000000003</v>
      </c>
      <c r="AT113" s="177">
        <f t="shared" si="530"/>
        <v>1.7493302325581395</v>
      </c>
      <c r="AU113" s="176">
        <v>430</v>
      </c>
      <c r="AV113" s="176">
        <v>0</v>
      </c>
      <c r="AW113" s="176">
        <f t="shared" si="317"/>
        <v>430</v>
      </c>
      <c r="AX113" s="136">
        <f t="shared" si="533"/>
        <v>0</v>
      </c>
      <c r="AY113" s="175">
        <v>430</v>
      </c>
      <c r="AZ113" s="176">
        <v>0</v>
      </c>
      <c r="BA113" s="176">
        <f t="shared" si="319"/>
        <v>430</v>
      </c>
      <c r="BB113" s="177">
        <f t="shared" si="535"/>
        <v>0</v>
      </c>
      <c r="BC113" s="179">
        <v>450</v>
      </c>
    </row>
    <row r="114" spans="1:55">
      <c r="A114" s="204" t="s">
        <v>265</v>
      </c>
      <c r="B114" s="218" t="s">
        <v>266</v>
      </c>
      <c r="C114" s="175">
        <v>449.20000000000005</v>
      </c>
      <c r="D114" s="176">
        <v>449.12009999999998</v>
      </c>
      <c r="E114" s="176">
        <f t="shared" si="295"/>
        <v>7.9900000000066029E-2</v>
      </c>
      <c r="F114" s="177">
        <f t="shared" si="506"/>
        <v>99.982212822796072</v>
      </c>
      <c r="G114" s="175">
        <v>500</v>
      </c>
      <c r="H114" s="176">
        <v>491.23466000000002</v>
      </c>
      <c r="I114" s="176">
        <f t="shared" si="297"/>
        <v>8.7653399999999806</v>
      </c>
      <c r="J114" s="177">
        <f t="shared" si="508"/>
        <v>98.246932000000015</v>
      </c>
      <c r="K114" s="175">
        <v>1500</v>
      </c>
      <c r="L114" s="176">
        <v>737.72516000000007</v>
      </c>
      <c r="M114" s="176">
        <f t="shared" si="299"/>
        <v>762.27483999999993</v>
      </c>
      <c r="N114" s="177">
        <f t="shared" si="510"/>
        <v>49.18167733333334</v>
      </c>
      <c r="O114" s="176">
        <v>650</v>
      </c>
      <c r="P114" s="176">
        <v>333.39407999999997</v>
      </c>
      <c r="Q114" s="176">
        <f t="shared" si="301"/>
        <v>316.60592000000003</v>
      </c>
      <c r="R114" s="136">
        <f t="shared" si="513"/>
        <v>51.291396923076917</v>
      </c>
      <c r="S114" s="175">
        <v>550</v>
      </c>
      <c r="T114" s="176">
        <v>105.09301000000001</v>
      </c>
      <c r="U114" s="176">
        <f t="shared" si="303"/>
        <v>444.90699000000001</v>
      </c>
      <c r="V114" s="177">
        <f t="shared" si="516"/>
        <v>19.10782</v>
      </c>
      <c r="W114" s="175">
        <v>572</v>
      </c>
      <c r="X114" s="176">
        <v>196.43606</v>
      </c>
      <c r="Y114" s="176">
        <f t="shared" si="305"/>
        <v>375.56394</v>
      </c>
      <c r="Z114" s="178">
        <f t="shared" si="518"/>
        <v>34.341968531468531</v>
      </c>
      <c r="AA114" s="175">
        <v>530</v>
      </c>
      <c r="AB114" s="176">
        <v>317.71474999999998</v>
      </c>
      <c r="AC114" s="176">
        <f t="shared" si="307"/>
        <v>212.28525000000002</v>
      </c>
      <c r="AD114" s="177">
        <f t="shared" si="521"/>
        <v>59.946179245283012</v>
      </c>
      <c r="AE114" s="175">
        <v>551</v>
      </c>
      <c r="AF114" s="176">
        <v>352.11484000000002</v>
      </c>
      <c r="AG114" s="176">
        <f t="shared" si="309"/>
        <v>198.88515999999998</v>
      </c>
      <c r="AH114" s="177">
        <f t="shared" si="523"/>
        <v>63.904689655172419</v>
      </c>
      <c r="AI114" s="135">
        <v>551</v>
      </c>
      <c r="AJ114" s="136">
        <v>0</v>
      </c>
      <c r="AK114" s="176">
        <f t="shared" si="311"/>
        <v>551</v>
      </c>
      <c r="AL114" s="177">
        <f t="shared" si="526"/>
        <v>0</v>
      </c>
      <c r="AM114" s="135">
        <v>573</v>
      </c>
      <c r="AN114" s="136">
        <v>505.12</v>
      </c>
      <c r="AO114" s="176">
        <f t="shared" si="313"/>
        <v>67.88</v>
      </c>
      <c r="AP114" s="177">
        <f t="shared" si="528"/>
        <v>88.153577661431072</v>
      </c>
      <c r="AQ114" s="175">
        <v>573</v>
      </c>
      <c r="AR114" s="176">
        <v>26.914999999999999</v>
      </c>
      <c r="AS114" s="176">
        <f t="shared" si="315"/>
        <v>546.08500000000004</v>
      </c>
      <c r="AT114" s="177">
        <f t="shared" si="530"/>
        <v>4.6972076788830712</v>
      </c>
      <c r="AU114" s="176">
        <v>573</v>
      </c>
      <c r="AV114" s="176">
        <v>109.95491000000001</v>
      </c>
      <c r="AW114" s="176">
        <f t="shared" si="317"/>
        <v>463.04508999999996</v>
      </c>
      <c r="AX114" s="136">
        <f t="shared" si="533"/>
        <v>19.18933856893543</v>
      </c>
      <c r="AY114" s="175">
        <v>573</v>
      </c>
      <c r="AZ114" s="176">
        <v>334.95121999999998</v>
      </c>
      <c r="BA114" s="176">
        <f t="shared" si="319"/>
        <v>238.04878000000002</v>
      </c>
      <c r="BB114" s="177">
        <f t="shared" si="535"/>
        <v>58.455710296684117</v>
      </c>
      <c r="BC114" s="179">
        <v>573</v>
      </c>
    </row>
    <row r="115" spans="1:55">
      <c r="A115" s="204" t="s">
        <v>267</v>
      </c>
      <c r="B115" s="218" t="s">
        <v>268</v>
      </c>
      <c r="C115" s="175">
        <v>2128.6999999999998</v>
      </c>
      <c r="D115" s="176">
        <v>2128.6525799999999</v>
      </c>
      <c r="E115" s="176">
        <f t="shared" si="295"/>
        <v>4.7419999999874562E-2</v>
      </c>
      <c r="F115" s="177">
        <f t="shared" si="506"/>
        <v>99.997772349321195</v>
      </c>
      <c r="G115" s="175">
        <v>1598</v>
      </c>
      <c r="H115" s="176">
        <v>768.06676000000004</v>
      </c>
      <c r="I115" s="176">
        <f t="shared" si="297"/>
        <v>829.93323999999996</v>
      </c>
      <c r="J115" s="177">
        <f t="shared" si="508"/>
        <v>48.064252816020023</v>
      </c>
      <c r="K115" s="175">
        <v>2970.8</v>
      </c>
      <c r="L115" s="176">
        <v>2285.13697</v>
      </c>
      <c r="M115" s="176">
        <f t="shared" si="299"/>
        <v>685.66303000000016</v>
      </c>
      <c r="N115" s="177">
        <f t="shared" si="510"/>
        <v>76.919919550289478</v>
      </c>
      <c r="O115" s="176">
        <v>800</v>
      </c>
      <c r="P115" s="176">
        <v>762.95151999999996</v>
      </c>
      <c r="Q115" s="176">
        <f t="shared" si="301"/>
        <v>37.04848000000004</v>
      </c>
      <c r="R115" s="136">
        <f t="shared" si="513"/>
        <v>95.368939999999995</v>
      </c>
      <c r="S115" s="175">
        <v>1664</v>
      </c>
      <c r="T115" s="176">
        <v>1065.8229999999999</v>
      </c>
      <c r="U115" s="176">
        <f t="shared" si="303"/>
        <v>598.17700000000013</v>
      </c>
      <c r="V115" s="177">
        <f t="shared" si="516"/>
        <v>64.051862980769229</v>
      </c>
      <c r="W115" s="175">
        <v>2500</v>
      </c>
      <c r="X115" s="176">
        <v>1476.21308</v>
      </c>
      <c r="Y115" s="176">
        <f t="shared" si="305"/>
        <v>1023.78692</v>
      </c>
      <c r="Z115" s="178">
        <f t="shared" si="518"/>
        <v>59.048523200000005</v>
      </c>
      <c r="AA115" s="175">
        <v>1700</v>
      </c>
      <c r="AB115" s="176">
        <v>827.88798999999995</v>
      </c>
      <c r="AC115" s="176">
        <f t="shared" si="307"/>
        <v>872.11201000000005</v>
      </c>
      <c r="AD115" s="177">
        <f t="shared" si="521"/>
        <v>48.699293529411761</v>
      </c>
      <c r="AE115" s="175">
        <v>5054</v>
      </c>
      <c r="AF115" s="176">
        <v>902.21600000000001</v>
      </c>
      <c r="AG115" s="176">
        <f t="shared" si="309"/>
        <v>4151.7839999999997</v>
      </c>
      <c r="AH115" s="177">
        <f t="shared" si="523"/>
        <v>17.851523545706371</v>
      </c>
      <c r="AI115" s="135">
        <v>5650</v>
      </c>
      <c r="AJ115" s="136">
        <v>28.96</v>
      </c>
      <c r="AK115" s="176">
        <f t="shared" si="311"/>
        <v>5621.04</v>
      </c>
      <c r="AL115" s="177">
        <f t="shared" si="526"/>
        <v>0.51256637168141594</v>
      </c>
      <c r="AM115" s="135">
        <v>3310</v>
      </c>
      <c r="AN115" s="136">
        <v>1762.8135</v>
      </c>
      <c r="AO115" s="176">
        <f t="shared" si="313"/>
        <v>1547.1865</v>
      </c>
      <c r="AP115" s="177">
        <f t="shared" si="528"/>
        <v>53.257205438066471</v>
      </c>
      <c r="AQ115" s="175">
        <v>1810</v>
      </c>
      <c r="AR115" s="176">
        <v>534.79667999999992</v>
      </c>
      <c r="AS115" s="176">
        <f t="shared" si="315"/>
        <v>1275.2033200000001</v>
      </c>
      <c r="AT115" s="177">
        <f t="shared" si="530"/>
        <v>29.546777900552485</v>
      </c>
      <c r="AU115" s="176">
        <v>1500</v>
      </c>
      <c r="AV115" s="176">
        <v>394.23042000000004</v>
      </c>
      <c r="AW115" s="176">
        <f t="shared" si="317"/>
        <v>1105.7695799999999</v>
      </c>
      <c r="AX115" s="136">
        <f t="shared" si="533"/>
        <v>26.282028</v>
      </c>
      <c r="AY115" s="175">
        <v>1500</v>
      </c>
      <c r="AZ115" s="176">
        <v>213.58174</v>
      </c>
      <c r="BA115" s="176">
        <f t="shared" si="319"/>
        <v>1286.4182599999999</v>
      </c>
      <c r="BB115" s="177">
        <f t="shared" si="535"/>
        <v>14.238782666666665</v>
      </c>
      <c r="BC115" s="179">
        <v>1500</v>
      </c>
    </row>
    <row r="116" spans="1:55">
      <c r="A116" s="204"/>
      <c r="B116" s="218"/>
      <c r="C116" s="175"/>
      <c r="D116" s="176"/>
      <c r="E116" s="176"/>
      <c r="F116" s="177"/>
      <c r="G116" s="175"/>
      <c r="H116" s="176"/>
      <c r="I116" s="176"/>
      <c r="J116" s="177"/>
      <c r="K116" s="175"/>
      <c r="L116" s="176"/>
      <c r="M116" s="176"/>
      <c r="N116" s="177"/>
      <c r="O116" s="176"/>
      <c r="P116" s="176"/>
      <c r="Q116" s="176"/>
      <c r="R116" s="136"/>
      <c r="S116" s="175"/>
      <c r="T116" s="176"/>
      <c r="U116" s="176"/>
      <c r="V116" s="177"/>
      <c r="W116" s="175"/>
      <c r="X116" s="176"/>
      <c r="Y116" s="176"/>
      <c r="Z116" s="178"/>
      <c r="AA116" s="175"/>
      <c r="AB116" s="176"/>
      <c r="AC116" s="176"/>
      <c r="AD116" s="177"/>
      <c r="AE116" s="175"/>
      <c r="AF116" s="176"/>
      <c r="AG116" s="176"/>
      <c r="AH116" s="177"/>
      <c r="AI116" s="135"/>
      <c r="AJ116" s="136"/>
      <c r="AK116" s="176"/>
      <c r="AL116" s="177"/>
      <c r="AM116" s="135"/>
      <c r="AN116" s="136"/>
      <c r="AO116" s="176"/>
      <c r="AP116" s="177"/>
      <c r="AQ116" s="175"/>
      <c r="AR116" s="176"/>
      <c r="AS116" s="176"/>
      <c r="AT116" s="177"/>
      <c r="AU116" s="176"/>
      <c r="AV116" s="176"/>
      <c r="AW116" s="176"/>
      <c r="AX116" s="136"/>
      <c r="AY116" s="175"/>
      <c r="AZ116" s="176"/>
      <c r="BA116" s="176"/>
      <c r="BB116" s="177"/>
      <c r="BC116" s="179"/>
    </row>
    <row r="117" spans="1:55">
      <c r="A117" s="202">
        <v>2.04</v>
      </c>
      <c r="B117" s="180" t="s">
        <v>269</v>
      </c>
      <c r="C117" s="168">
        <f t="shared" ref="C117" si="537">SUM(C118:C119)</f>
        <v>32302.2</v>
      </c>
      <c r="D117" s="169">
        <f t="shared" ref="D117:L117" si="538">SUM(D118:D119)</f>
        <v>10477.671670000002</v>
      </c>
      <c r="E117" s="169">
        <f t="shared" si="295"/>
        <v>21824.528330000001</v>
      </c>
      <c r="F117" s="170">
        <f t="shared" ref="F117:F119" si="539">+(D117/C117)*100</f>
        <v>32.436402690838399</v>
      </c>
      <c r="G117" s="168">
        <f t="shared" ref="G117" si="540">SUM(G118:G119)</f>
        <v>72123</v>
      </c>
      <c r="H117" s="169">
        <f t="shared" si="538"/>
        <v>27987.443070000001</v>
      </c>
      <c r="I117" s="169">
        <f t="shared" ref="I117:I119" si="541">+G117-H117</f>
        <v>44135.556929999999</v>
      </c>
      <c r="J117" s="170">
        <f t="shared" ref="J117:J119" si="542">+(H117/G117)*100</f>
        <v>38.805156565866646</v>
      </c>
      <c r="K117" s="168">
        <f t="shared" ref="K117" si="543">SUM(K118:K119)</f>
        <v>23302.3</v>
      </c>
      <c r="L117" s="169">
        <f t="shared" si="538"/>
        <v>14327.315110000001</v>
      </c>
      <c r="M117" s="169">
        <f t="shared" ref="M117:M119" si="544">+K117-L117</f>
        <v>8974.9848899999979</v>
      </c>
      <c r="N117" s="170">
        <f t="shared" ref="N117:N119" si="545">+(L117/K117)*100</f>
        <v>61.484553499010829</v>
      </c>
      <c r="O117" s="169">
        <f t="shared" ref="O117" si="546">SUM(O118:O119)</f>
        <v>17465.399999999998</v>
      </c>
      <c r="P117" s="169">
        <f t="shared" ref="P117" si="547">SUM(P118:P119)</f>
        <v>5134.7854100000004</v>
      </c>
      <c r="Q117" s="169">
        <f t="shared" ref="Q117:Q119" si="548">+O117-P117</f>
        <v>12330.614589999997</v>
      </c>
      <c r="R117" s="171">
        <f t="shared" ref="R117:R119" si="549">+(P117/O117)*100</f>
        <v>29.399758436680528</v>
      </c>
      <c r="S117" s="168">
        <f t="shared" ref="S117" si="550">SUM(S118:S119)</f>
        <v>50480.899999999994</v>
      </c>
      <c r="T117" s="169">
        <f t="shared" ref="T117:X117" si="551">SUM(T118:T119)</f>
        <v>20041.384739999998</v>
      </c>
      <c r="U117" s="169">
        <f t="shared" ref="U117:U119" si="552">+S117-T117</f>
        <v>30439.515259999996</v>
      </c>
      <c r="V117" s="170">
        <f t="shared" ref="V117:V119" si="553">+(T117/S117)*100</f>
        <v>39.700925973982237</v>
      </c>
      <c r="W117" s="168">
        <f t="shared" ref="W117" si="554">SUM(W118:W119)</f>
        <v>41901.600000000006</v>
      </c>
      <c r="X117" s="169">
        <f t="shared" si="551"/>
        <v>9473.2310999999991</v>
      </c>
      <c r="Y117" s="169">
        <f t="shared" ref="Y117:Y119" si="555">+W117-X117</f>
        <v>32428.368900000009</v>
      </c>
      <c r="Z117" s="172">
        <f t="shared" ref="Z117:Z119" si="556">+(X117/W117)*100</f>
        <v>22.608280113408551</v>
      </c>
      <c r="AA117" s="168">
        <f t="shared" ref="AA117" si="557">SUM(AA118:AA119)</f>
        <v>22585.700000000004</v>
      </c>
      <c r="AB117" s="169">
        <f t="shared" ref="AB117:AF117" si="558">SUM(AB118:AB119)</f>
        <v>15388.742709999999</v>
      </c>
      <c r="AC117" s="169">
        <f t="shared" ref="AC117:AC119" si="559">+AA117-AB117</f>
        <v>7196.9572900000057</v>
      </c>
      <c r="AD117" s="170">
        <f t="shared" ref="AD117:AD119" si="560">+(AB117/AA117)*100</f>
        <v>68.134893804486893</v>
      </c>
      <c r="AE117" s="168">
        <f t="shared" ref="AE117" si="561">SUM(AE118:AE119)</f>
        <v>47513.7</v>
      </c>
      <c r="AF117" s="169">
        <f t="shared" si="558"/>
        <v>3617.7226299999993</v>
      </c>
      <c r="AG117" s="169">
        <f t="shared" ref="AG117:AG119" si="562">+AE117-AF117</f>
        <v>43895.977370000001</v>
      </c>
      <c r="AH117" s="170">
        <f t="shared" ref="AH117:AH119" si="563">+(AF117/AE117)*100</f>
        <v>7.6140621126117303</v>
      </c>
      <c r="AI117" s="173">
        <f t="shared" ref="AI117" si="564">SUM(AI118:AI119)</f>
        <v>62650.5</v>
      </c>
      <c r="AJ117" s="171">
        <f t="shared" ref="AJ117:AN117" si="565">SUM(AJ118:AJ119)</f>
        <v>7699.9239099999986</v>
      </c>
      <c r="AK117" s="169">
        <f t="shared" ref="AK117:AK119" si="566">+AI117-AJ117</f>
        <v>54950.576090000002</v>
      </c>
      <c r="AL117" s="170">
        <f t="shared" ref="AL117:AL119" si="567">+(AJ117/AI117)*100</f>
        <v>12.290283253924548</v>
      </c>
      <c r="AM117" s="173">
        <f t="shared" ref="AM117" si="568">SUM(AM118:AM119)</f>
        <v>36248.400000000001</v>
      </c>
      <c r="AN117" s="171">
        <f t="shared" si="565"/>
        <v>14749.37379</v>
      </c>
      <c r="AO117" s="169">
        <f t="shared" ref="AO117:AO119" si="569">+AM117-AN117</f>
        <v>21499.026210000004</v>
      </c>
      <c r="AP117" s="170">
        <f t="shared" ref="AP117:AP119" si="570">+(AN117/AM117)*100</f>
        <v>40.689723656768294</v>
      </c>
      <c r="AQ117" s="168">
        <f t="shared" ref="AQ117" si="571">SUM(AQ118:AQ119)</f>
        <v>28512.6</v>
      </c>
      <c r="AR117" s="169">
        <f>SUM(AR118:AR119)</f>
        <v>7551.9408399999993</v>
      </c>
      <c r="AS117" s="169">
        <f t="shared" ref="AS117:AS119" si="572">+AQ117-AR117</f>
        <v>20960.659159999999</v>
      </c>
      <c r="AT117" s="170">
        <f t="shared" ref="AT117:AT119" si="573">+(AR117/AQ117)*100</f>
        <v>26.486328289949</v>
      </c>
      <c r="AU117" s="169">
        <f t="shared" ref="AU117" si="574">SUM(AU118:AU119)</f>
        <v>44301.8</v>
      </c>
      <c r="AV117" s="169">
        <f t="shared" ref="AV117:AZ117" si="575">SUM(AV118:AV119)</f>
        <v>16717.214789999998</v>
      </c>
      <c r="AW117" s="169">
        <f t="shared" ref="AW117:AW119" si="576">+AU117-AV117</f>
        <v>27584.585210000005</v>
      </c>
      <c r="AX117" s="171">
        <f t="shared" ref="AX117:AX119" si="577">+(AV117/AU117)*100</f>
        <v>37.734843256933118</v>
      </c>
      <c r="AY117" s="168">
        <f t="shared" ref="AY117" si="578">SUM(AY118:AY119)</f>
        <v>54718</v>
      </c>
      <c r="AZ117" s="169">
        <f t="shared" si="575"/>
        <v>11297.81682</v>
      </c>
      <c r="BA117" s="169">
        <f t="shared" ref="BA117:BA119" si="579">+AY117-AZ117</f>
        <v>43420.18318</v>
      </c>
      <c r="BB117" s="170">
        <f t="shared" ref="BB117:BB119" si="580">+(AZ117/AY117)*100</f>
        <v>20.647349720384518</v>
      </c>
      <c r="BC117" s="174">
        <f t="shared" ref="BC117" si="581">SUM(BC118:BC119)</f>
        <v>48498</v>
      </c>
    </row>
    <row r="118" spans="1:55">
      <c r="A118" s="204" t="s">
        <v>270</v>
      </c>
      <c r="B118" s="218" t="s">
        <v>271</v>
      </c>
      <c r="C118" s="175">
        <v>168.70000000000005</v>
      </c>
      <c r="D118" s="176">
        <v>168.62691000000001</v>
      </c>
      <c r="E118" s="176">
        <f t="shared" ref="E118:E119" si="582">+C118-D118</f>
        <v>7.3090000000036071E-2</v>
      </c>
      <c r="F118" s="177">
        <f t="shared" si="539"/>
        <v>99.95667457024301</v>
      </c>
      <c r="G118" s="175">
        <v>270</v>
      </c>
      <c r="H118" s="176">
        <v>200.53415999999999</v>
      </c>
      <c r="I118" s="176">
        <f t="shared" si="541"/>
        <v>69.465840000000014</v>
      </c>
      <c r="J118" s="177">
        <f t="shared" si="542"/>
        <v>74.271911111111109</v>
      </c>
      <c r="K118" s="175">
        <v>748</v>
      </c>
      <c r="L118" s="176">
        <v>380.22606000000002</v>
      </c>
      <c r="M118" s="176">
        <f t="shared" si="544"/>
        <v>367.77393999999998</v>
      </c>
      <c r="N118" s="177">
        <f t="shared" si="545"/>
        <v>50.832360962566845</v>
      </c>
      <c r="O118" s="176">
        <v>500</v>
      </c>
      <c r="P118" s="176">
        <v>68.438000000000002</v>
      </c>
      <c r="Q118" s="176">
        <f t="shared" si="548"/>
        <v>431.56200000000001</v>
      </c>
      <c r="R118" s="136">
        <f t="shared" si="549"/>
        <v>13.6876</v>
      </c>
      <c r="S118" s="175">
        <v>1000</v>
      </c>
      <c r="T118" s="176">
        <v>170.74698000000001</v>
      </c>
      <c r="U118" s="176">
        <f t="shared" si="552"/>
        <v>829.25301999999999</v>
      </c>
      <c r="V118" s="177">
        <f t="shared" si="553"/>
        <v>17.074698000000001</v>
      </c>
      <c r="W118" s="175">
        <v>1040</v>
      </c>
      <c r="X118" s="176">
        <v>476.42759000000001</v>
      </c>
      <c r="Y118" s="176">
        <f t="shared" si="555"/>
        <v>563.57240999999999</v>
      </c>
      <c r="Z118" s="178">
        <f t="shared" si="556"/>
        <v>45.810345192307693</v>
      </c>
      <c r="AA118" s="175">
        <v>639</v>
      </c>
      <c r="AB118" s="176">
        <v>299.35568000000001</v>
      </c>
      <c r="AC118" s="176">
        <f t="shared" si="559"/>
        <v>339.64431999999999</v>
      </c>
      <c r="AD118" s="177">
        <f t="shared" si="560"/>
        <v>46.84752425665102</v>
      </c>
      <c r="AE118" s="175">
        <v>2460</v>
      </c>
      <c r="AF118" s="176">
        <v>0</v>
      </c>
      <c r="AG118" s="176">
        <f t="shared" si="562"/>
        <v>2460</v>
      </c>
      <c r="AH118" s="177">
        <f t="shared" si="563"/>
        <v>0</v>
      </c>
      <c r="AI118" s="135">
        <v>2760</v>
      </c>
      <c r="AJ118" s="136">
        <v>0</v>
      </c>
      <c r="AK118" s="176">
        <f t="shared" si="566"/>
        <v>2760</v>
      </c>
      <c r="AL118" s="177">
        <f t="shared" si="567"/>
        <v>0</v>
      </c>
      <c r="AM118" s="135">
        <v>2460</v>
      </c>
      <c r="AN118" s="136">
        <v>731.60795000000007</v>
      </c>
      <c r="AO118" s="176">
        <f t="shared" si="569"/>
        <v>1728.3920499999999</v>
      </c>
      <c r="AP118" s="177">
        <f t="shared" si="570"/>
        <v>29.740160569105694</v>
      </c>
      <c r="AQ118" s="175">
        <v>2400</v>
      </c>
      <c r="AR118" s="176">
        <v>0</v>
      </c>
      <c r="AS118" s="176">
        <f t="shared" si="572"/>
        <v>2400</v>
      </c>
      <c r="AT118" s="177">
        <f t="shared" si="573"/>
        <v>0</v>
      </c>
      <c r="AU118" s="176">
        <v>2400</v>
      </c>
      <c r="AV118" s="176">
        <v>365.36969999999997</v>
      </c>
      <c r="AW118" s="176">
        <f t="shared" si="576"/>
        <v>2034.6303</v>
      </c>
      <c r="AX118" s="136">
        <f t="shared" si="577"/>
        <v>15.223737499999999</v>
      </c>
      <c r="AY118" s="175">
        <v>2400</v>
      </c>
      <c r="AZ118" s="176">
        <v>0</v>
      </c>
      <c r="BA118" s="176">
        <f t="shared" si="579"/>
        <v>2400</v>
      </c>
      <c r="BB118" s="177">
        <f t="shared" si="580"/>
        <v>0</v>
      </c>
      <c r="BC118" s="179">
        <v>2400</v>
      </c>
    </row>
    <row r="119" spans="1:55">
      <c r="A119" s="204" t="s">
        <v>272</v>
      </c>
      <c r="B119" s="218" t="s">
        <v>273</v>
      </c>
      <c r="C119" s="175">
        <v>32133.5</v>
      </c>
      <c r="D119" s="176">
        <v>10309.044760000001</v>
      </c>
      <c r="E119" s="176">
        <f t="shared" si="582"/>
        <v>21824.455239999999</v>
      </c>
      <c r="F119" s="177">
        <f t="shared" si="539"/>
        <v>32.081923102058603</v>
      </c>
      <c r="G119" s="175">
        <v>71853</v>
      </c>
      <c r="H119" s="176">
        <v>27786.908910000002</v>
      </c>
      <c r="I119" s="176">
        <f t="shared" si="541"/>
        <v>44066.091090000002</v>
      </c>
      <c r="J119" s="177">
        <f t="shared" si="542"/>
        <v>38.671884138449336</v>
      </c>
      <c r="K119" s="175">
        <v>22554.3</v>
      </c>
      <c r="L119" s="176">
        <v>13947.08905</v>
      </c>
      <c r="M119" s="176">
        <f t="shared" si="544"/>
        <v>8607.2109499999988</v>
      </c>
      <c r="N119" s="177">
        <f t="shared" si="545"/>
        <v>61.837827154910599</v>
      </c>
      <c r="O119" s="176">
        <v>16965.399999999998</v>
      </c>
      <c r="P119" s="176">
        <v>5066.3474100000003</v>
      </c>
      <c r="Q119" s="176">
        <f t="shared" si="548"/>
        <v>11899.052589999998</v>
      </c>
      <c r="R119" s="136">
        <f t="shared" si="549"/>
        <v>29.862823216664513</v>
      </c>
      <c r="S119" s="175">
        <v>49480.899999999994</v>
      </c>
      <c r="T119" s="176">
        <v>19870.637759999998</v>
      </c>
      <c r="U119" s="176">
        <f t="shared" si="552"/>
        <v>29610.262239999996</v>
      </c>
      <c r="V119" s="177">
        <f t="shared" si="553"/>
        <v>40.158197930918796</v>
      </c>
      <c r="W119" s="175">
        <v>40861.600000000006</v>
      </c>
      <c r="X119" s="176">
        <v>8996.8035099999997</v>
      </c>
      <c r="Y119" s="176">
        <f t="shared" si="555"/>
        <v>31864.796490000008</v>
      </c>
      <c r="Z119" s="178">
        <f t="shared" si="556"/>
        <v>22.017746515065486</v>
      </c>
      <c r="AA119" s="175">
        <v>21946.700000000004</v>
      </c>
      <c r="AB119" s="176">
        <v>15089.387029999998</v>
      </c>
      <c r="AC119" s="176">
        <f t="shared" si="559"/>
        <v>6857.3129700000063</v>
      </c>
      <c r="AD119" s="177">
        <f t="shared" si="560"/>
        <v>68.754696742562643</v>
      </c>
      <c r="AE119" s="175">
        <v>45053.7</v>
      </c>
      <c r="AF119" s="176">
        <v>3617.7226299999993</v>
      </c>
      <c r="AG119" s="176">
        <f t="shared" si="562"/>
        <v>41435.977370000001</v>
      </c>
      <c r="AH119" s="177">
        <f t="shared" si="563"/>
        <v>8.029801392560433</v>
      </c>
      <c r="AI119" s="135">
        <v>59890.5</v>
      </c>
      <c r="AJ119" s="136">
        <v>7699.9239099999986</v>
      </c>
      <c r="AK119" s="176">
        <f t="shared" si="566"/>
        <v>52190.576090000002</v>
      </c>
      <c r="AL119" s="177">
        <f t="shared" si="567"/>
        <v>12.856669939305899</v>
      </c>
      <c r="AM119" s="135">
        <v>33788.400000000001</v>
      </c>
      <c r="AN119" s="136">
        <v>14017.76584</v>
      </c>
      <c r="AO119" s="176">
        <f t="shared" si="569"/>
        <v>19770.634160000001</v>
      </c>
      <c r="AP119" s="177">
        <f t="shared" si="570"/>
        <v>41.486918113908914</v>
      </c>
      <c r="AQ119" s="175">
        <v>26112.6</v>
      </c>
      <c r="AR119" s="176">
        <v>7551.9408399999993</v>
      </c>
      <c r="AS119" s="176">
        <f t="shared" si="572"/>
        <v>18560.659159999999</v>
      </c>
      <c r="AT119" s="177">
        <f t="shared" si="573"/>
        <v>28.920677527323974</v>
      </c>
      <c r="AU119" s="176">
        <v>41901.800000000003</v>
      </c>
      <c r="AV119" s="176">
        <v>16351.845089999999</v>
      </c>
      <c r="AW119" s="176">
        <f t="shared" si="576"/>
        <v>25549.954910000004</v>
      </c>
      <c r="AX119" s="136">
        <f t="shared" si="577"/>
        <v>39.024206812117853</v>
      </c>
      <c r="AY119" s="175">
        <v>52318</v>
      </c>
      <c r="AZ119" s="176">
        <v>11297.81682</v>
      </c>
      <c r="BA119" s="176">
        <f t="shared" si="579"/>
        <v>41020.18318</v>
      </c>
      <c r="BB119" s="177">
        <f t="shared" si="580"/>
        <v>21.594512060858595</v>
      </c>
      <c r="BC119" s="179">
        <v>46098</v>
      </c>
    </row>
    <row r="120" spans="1:55">
      <c r="A120" s="204"/>
      <c r="B120" s="118"/>
      <c r="C120" s="125"/>
      <c r="D120" s="126"/>
      <c r="E120" s="126"/>
      <c r="F120" s="127" t="str">
        <f>+IFERROR(D120/#REF!*100-100,"-")</f>
        <v>-</v>
      </c>
      <c r="G120" s="125"/>
      <c r="H120" s="126"/>
      <c r="I120" s="126"/>
      <c r="J120" s="127"/>
      <c r="K120" s="125"/>
      <c r="L120" s="126"/>
      <c r="M120" s="126"/>
      <c r="N120" s="127"/>
      <c r="O120" s="126"/>
      <c r="P120" s="126"/>
      <c r="Q120" s="126"/>
      <c r="R120" s="128"/>
      <c r="S120" s="125"/>
      <c r="T120" s="126"/>
      <c r="U120" s="126"/>
      <c r="V120" s="127" t="str">
        <f>+IFERROR(T120/#REF!*100-100,"-")</f>
        <v>-</v>
      </c>
      <c r="W120" s="125"/>
      <c r="X120" s="126"/>
      <c r="Y120" s="126"/>
      <c r="Z120" s="129" t="str">
        <f>+IFERROR(X120/#REF!*100-100,"-")</f>
        <v>-</v>
      </c>
      <c r="AA120" s="125"/>
      <c r="AB120" s="126"/>
      <c r="AC120" s="126"/>
      <c r="AD120" s="127" t="str">
        <f>+IFERROR(AB120/#REF!*100-100,"-")</f>
        <v>-</v>
      </c>
      <c r="AE120" s="125"/>
      <c r="AF120" s="126"/>
      <c r="AG120" s="126"/>
      <c r="AH120" s="127" t="str">
        <f>+IFERROR(AF120/#REF!*100-100,"-")</f>
        <v>-</v>
      </c>
      <c r="AI120" s="130"/>
      <c r="AJ120" s="128"/>
      <c r="AK120" s="126"/>
      <c r="AL120" s="127" t="str">
        <f>+IFERROR(AJ120/#REF!*100-100,"-")</f>
        <v>-</v>
      </c>
      <c r="AM120" s="130"/>
      <c r="AN120" s="128"/>
      <c r="AO120" s="126"/>
      <c r="AP120" s="127"/>
      <c r="AQ120" s="125"/>
      <c r="AR120" s="126"/>
      <c r="AS120" s="126"/>
      <c r="AT120" s="127"/>
      <c r="AU120" s="126"/>
      <c r="AV120" s="126"/>
      <c r="AW120" s="126"/>
      <c r="AX120" s="128"/>
      <c r="AY120" s="125"/>
      <c r="AZ120" s="126"/>
      <c r="BA120" s="126"/>
      <c r="BB120" s="127"/>
      <c r="BC120" s="220"/>
    </row>
    <row r="121" spans="1:55">
      <c r="A121" s="202">
        <v>2.99</v>
      </c>
      <c r="B121" s="180" t="s">
        <v>274</v>
      </c>
      <c r="C121" s="168">
        <f>SUM(C122:C128)</f>
        <v>50325.8</v>
      </c>
      <c r="D121" s="169">
        <f>SUM(D122:D128)</f>
        <v>42547.113149999997</v>
      </c>
      <c r="E121" s="169">
        <f t="shared" ref="E121:E128" si="583">+C121-D121</f>
        <v>7778.6868500000055</v>
      </c>
      <c r="F121" s="170">
        <f t="shared" ref="F121:F128" si="584">+(D121/C121)*100</f>
        <v>84.543341884282015</v>
      </c>
      <c r="G121" s="168">
        <f>SUM(G122:G128)</f>
        <v>38212.199999999997</v>
      </c>
      <c r="H121" s="169">
        <f>SUM(H122:H128)</f>
        <v>21493.683030000004</v>
      </c>
      <c r="I121" s="169">
        <f t="shared" ref="I121:I128" si="585">+G121-H121</f>
        <v>16718.516969999993</v>
      </c>
      <c r="J121" s="170">
        <f t="shared" ref="J121:J128" si="586">+(H121/G121)*100</f>
        <v>56.24822185061317</v>
      </c>
      <c r="K121" s="168">
        <f>SUM(K122:K128)</f>
        <v>31605.1</v>
      </c>
      <c r="L121" s="169">
        <f>SUM(L122:L128)</f>
        <v>22304.213340000006</v>
      </c>
      <c r="M121" s="169">
        <f t="shared" ref="M121:M128" si="587">+K121-L121</f>
        <v>9300.8866599999928</v>
      </c>
      <c r="N121" s="170">
        <f t="shared" ref="N121:N128" si="588">+(L121/K121)*100</f>
        <v>70.57156389316917</v>
      </c>
      <c r="O121" s="169">
        <f>SUM(O122:O128)</f>
        <v>19808.699999999997</v>
      </c>
      <c r="P121" s="169">
        <f>SUM(P122:P128)</f>
        <v>14982.620699999999</v>
      </c>
      <c r="Q121" s="169">
        <f t="shared" ref="Q121:Q128" si="589">+O121-P121</f>
        <v>4826.0792999999976</v>
      </c>
      <c r="R121" s="171">
        <f t="shared" ref="R121:R128" si="590">+(P121/O121)*100</f>
        <v>75.636567265898321</v>
      </c>
      <c r="S121" s="168">
        <f>SUM(S122:S128)</f>
        <v>48119</v>
      </c>
      <c r="T121" s="169">
        <f>SUM(T122:T128)</f>
        <v>9654.7127199999995</v>
      </c>
      <c r="U121" s="169">
        <f t="shared" ref="U121:U128" si="591">+S121-T121</f>
        <v>38464.287280000004</v>
      </c>
      <c r="V121" s="170">
        <f t="shared" ref="V121:V128" si="592">+(T121/S121)*100</f>
        <v>20.064242232797856</v>
      </c>
      <c r="W121" s="168">
        <f>SUM(W122:W128)</f>
        <v>50629.8</v>
      </c>
      <c r="X121" s="169">
        <f>SUM(X122:X128)</f>
        <v>22675.587490000002</v>
      </c>
      <c r="Y121" s="169">
        <f t="shared" ref="Y121:Y128" si="593">+W121-X121</f>
        <v>27954.212510000001</v>
      </c>
      <c r="Z121" s="172">
        <f t="shared" ref="Z121:Z128" si="594">+(X121/W121)*100</f>
        <v>44.787037456201681</v>
      </c>
      <c r="AA121" s="168">
        <f>SUM(AA122:AA128)</f>
        <v>29986.1</v>
      </c>
      <c r="AB121" s="169">
        <f>SUM(AB122:AB128)</f>
        <v>19661.351320000002</v>
      </c>
      <c r="AC121" s="169">
        <f t="shared" ref="AC121:AC128" si="595">+AA121-AB121</f>
        <v>10324.748679999997</v>
      </c>
      <c r="AD121" s="170">
        <f t="shared" ref="AD121:AD128" si="596">+(AB121/AA121)*100</f>
        <v>65.568217674189043</v>
      </c>
      <c r="AE121" s="168">
        <f>SUM(AE122:AE128)</f>
        <v>54021.1</v>
      </c>
      <c r="AF121" s="169">
        <f>SUM(AF122:AF128)</f>
        <v>24903.3017</v>
      </c>
      <c r="AG121" s="169">
        <f t="shared" ref="AG121:AG128" si="597">+AE121-AF121</f>
        <v>29117.798299999999</v>
      </c>
      <c r="AH121" s="170">
        <f t="shared" ref="AH121:AH128" si="598">+(AF121/AE121)*100</f>
        <v>46.099212529918866</v>
      </c>
      <c r="AI121" s="173">
        <f>SUM(AI122:AI128)</f>
        <v>66644</v>
      </c>
      <c r="AJ121" s="171">
        <f>SUM(AJ122:AJ128)</f>
        <v>14810.519049999999</v>
      </c>
      <c r="AK121" s="169">
        <f t="shared" ref="AK121:AK128" si="599">+AI121-AJ121</f>
        <v>51833.480949999997</v>
      </c>
      <c r="AL121" s="170">
        <f t="shared" ref="AL121:AL128" si="600">+(AJ121/AI121)*100</f>
        <v>22.223334508732968</v>
      </c>
      <c r="AM121" s="173">
        <f>SUM(AM122:AM128)</f>
        <v>41569.199999999997</v>
      </c>
      <c r="AN121" s="171">
        <f>SUM(AN122:AN128)</f>
        <v>31984.47625</v>
      </c>
      <c r="AO121" s="169">
        <f t="shared" ref="AO121:AO128" si="601">+AM121-AN121</f>
        <v>9584.7237499999974</v>
      </c>
      <c r="AP121" s="170">
        <f t="shared" ref="AP121:AP128" si="602">+(AN121/AM121)*100</f>
        <v>76.942727427999586</v>
      </c>
      <c r="AQ121" s="168">
        <f>SUM(AQ122:AQ128)</f>
        <v>27151.200000000001</v>
      </c>
      <c r="AR121" s="169">
        <f>SUM(AR122:AR128)</f>
        <v>5530.2104500000014</v>
      </c>
      <c r="AS121" s="169">
        <f t="shared" ref="AS121:AS128" si="603">+AQ121-AR121</f>
        <v>21620.989549999998</v>
      </c>
      <c r="AT121" s="170">
        <f t="shared" ref="AT121:AT128" si="604">+(AR121/AQ121)*100</f>
        <v>20.368199011461748</v>
      </c>
      <c r="AU121" s="169">
        <f>SUM(AU122:AU128)</f>
        <v>15295.1</v>
      </c>
      <c r="AV121" s="169">
        <f>SUM(AV122:AV128)</f>
        <v>5769.4972100000005</v>
      </c>
      <c r="AW121" s="169">
        <f t="shared" ref="AW121:AW128" si="605">+AU121-AV121</f>
        <v>9525.6027900000008</v>
      </c>
      <c r="AX121" s="171">
        <f t="shared" ref="AX121:AX127" si="606">+(AV121/AU121)*100</f>
        <v>37.721212741335464</v>
      </c>
      <c r="AY121" s="168">
        <f>SUM(AY122:AY128)</f>
        <v>47053.200000000004</v>
      </c>
      <c r="AZ121" s="169">
        <f>SUM(AZ122:AZ128)</f>
        <v>8168.6030499999997</v>
      </c>
      <c r="BA121" s="169">
        <f t="shared" ref="BA121:BA128" si="607">+AY121-AZ121</f>
        <v>38884.596950000006</v>
      </c>
      <c r="BB121" s="170">
        <f t="shared" ref="BB121:BB127" si="608">+(AZ121/AY121)*100</f>
        <v>17.360356043797232</v>
      </c>
      <c r="BC121" s="174">
        <f>SUM(BC122:BC128)</f>
        <v>39243.800000000003</v>
      </c>
    </row>
    <row r="122" spans="1:55">
      <c r="A122" s="204" t="s">
        <v>275</v>
      </c>
      <c r="B122" s="218" t="s">
        <v>276</v>
      </c>
      <c r="C122" s="175">
        <v>11689.1</v>
      </c>
      <c r="D122" s="176">
        <v>9515.6196799999998</v>
      </c>
      <c r="E122" s="176">
        <f t="shared" si="583"/>
        <v>2173.4803200000006</v>
      </c>
      <c r="F122" s="177">
        <f t="shared" si="584"/>
        <v>81.405922440564282</v>
      </c>
      <c r="G122" s="175">
        <v>2646.7000000000007</v>
      </c>
      <c r="H122" s="176">
        <v>757.83665000000008</v>
      </c>
      <c r="I122" s="176">
        <f t="shared" si="585"/>
        <v>1888.8633500000005</v>
      </c>
      <c r="J122" s="177">
        <f t="shared" si="586"/>
        <v>28.633265953829291</v>
      </c>
      <c r="K122" s="175">
        <v>7168.4</v>
      </c>
      <c r="L122" s="176">
        <v>5832.2205500000009</v>
      </c>
      <c r="M122" s="176">
        <f t="shared" si="587"/>
        <v>1336.1794499999987</v>
      </c>
      <c r="N122" s="177">
        <f t="shared" si="588"/>
        <v>81.360143825679387</v>
      </c>
      <c r="O122" s="176">
        <v>3671.7000000000007</v>
      </c>
      <c r="P122" s="176">
        <v>2139.98954</v>
      </c>
      <c r="Q122" s="176">
        <f t="shared" si="589"/>
        <v>1531.7104600000007</v>
      </c>
      <c r="R122" s="136">
        <f t="shared" si="590"/>
        <v>58.283343955116152</v>
      </c>
      <c r="S122" s="175">
        <v>9603.1</v>
      </c>
      <c r="T122" s="176">
        <v>2531.90589</v>
      </c>
      <c r="U122" s="176">
        <f t="shared" si="591"/>
        <v>7071.1941100000004</v>
      </c>
      <c r="V122" s="177">
        <f t="shared" si="592"/>
        <v>26.365505826243606</v>
      </c>
      <c r="W122" s="175">
        <v>11167.2</v>
      </c>
      <c r="X122" s="176">
        <v>4607.3687499999996</v>
      </c>
      <c r="Y122" s="176">
        <f t="shared" si="593"/>
        <v>6559.8312500000011</v>
      </c>
      <c r="Z122" s="178">
        <f t="shared" si="594"/>
        <v>41.258048123074715</v>
      </c>
      <c r="AA122" s="175">
        <v>6608.7000000000007</v>
      </c>
      <c r="AB122" s="176">
        <v>3736.4854</v>
      </c>
      <c r="AC122" s="176">
        <f t="shared" si="595"/>
        <v>2872.2146000000007</v>
      </c>
      <c r="AD122" s="177">
        <f t="shared" si="596"/>
        <v>56.538886619153537</v>
      </c>
      <c r="AE122" s="175">
        <v>10176.299999999999</v>
      </c>
      <c r="AF122" s="176">
        <v>2759.9167200000002</v>
      </c>
      <c r="AG122" s="176">
        <f t="shared" si="597"/>
        <v>7416.3832799999991</v>
      </c>
      <c r="AH122" s="177">
        <f t="shared" si="598"/>
        <v>27.121023554730112</v>
      </c>
      <c r="AI122" s="135">
        <v>9352.7000000000007</v>
      </c>
      <c r="AJ122" s="136">
        <v>259.44085000000001</v>
      </c>
      <c r="AK122" s="176">
        <f t="shared" si="599"/>
        <v>9093.2591499999999</v>
      </c>
      <c r="AL122" s="177">
        <f t="shared" si="600"/>
        <v>2.7739674104803957</v>
      </c>
      <c r="AM122" s="135">
        <v>6517.8</v>
      </c>
      <c r="AN122" s="136">
        <v>4041.1772599999999</v>
      </c>
      <c r="AO122" s="176">
        <f t="shared" si="601"/>
        <v>2476.6227400000002</v>
      </c>
      <c r="AP122" s="177">
        <f t="shared" si="602"/>
        <v>62.002167295713271</v>
      </c>
      <c r="AQ122" s="175">
        <v>4453.7</v>
      </c>
      <c r="AR122" s="176">
        <v>760.89526000000001</v>
      </c>
      <c r="AS122" s="176">
        <f t="shared" si="603"/>
        <v>3692.8047399999996</v>
      </c>
      <c r="AT122" s="177">
        <f t="shared" si="604"/>
        <v>17.084564743920787</v>
      </c>
      <c r="AU122" s="176">
        <v>1499</v>
      </c>
      <c r="AV122" s="176">
        <v>700.88335000000006</v>
      </c>
      <c r="AW122" s="176">
        <f t="shared" si="605"/>
        <v>798.11664999999994</v>
      </c>
      <c r="AX122" s="136">
        <f t="shared" si="606"/>
        <v>46.756727818545698</v>
      </c>
      <c r="AY122" s="175">
        <v>1661.2</v>
      </c>
      <c r="AZ122" s="176">
        <v>1003.9081200000001</v>
      </c>
      <c r="BA122" s="176">
        <f t="shared" si="607"/>
        <v>657.29187999999999</v>
      </c>
      <c r="BB122" s="177">
        <f t="shared" si="608"/>
        <v>60.432706477245368</v>
      </c>
      <c r="BC122" s="179">
        <v>5052</v>
      </c>
    </row>
    <row r="123" spans="1:55">
      <c r="A123" s="118" t="s">
        <v>277</v>
      </c>
      <c r="B123" s="223" t="s">
        <v>278</v>
      </c>
      <c r="C123" s="119">
        <v>0</v>
      </c>
      <c r="D123" s="120">
        <v>0</v>
      </c>
      <c r="E123" s="120">
        <f t="shared" si="583"/>
        <v>0</v>
      </c>
      <c r="F123" s="121" t="s">
        <v>74</v>
      </c>
      <c r="G123" s="119">
        <v>109</v>
      </c>
      <c r="H123" s="120">
        <v>0</v>
      </c>
      <c r="I123" s="120">
        <f t="shared" si="585"/>
        <v>109</v>
      </c>
      <c r="J123" s="121">
        <f t="shared" si="586"/>
        <v>0</v>
      </c>
      <c r="K123" s="119">
        <v>0</v>
      </c>
      <c r="L123" s="120">
        <v>0</v>
      </c>
      <c r="M123" s="120">
        <f t="shared" si="587"/>
        <v>0</v>
      </c>
      <c r="N123" s="121" t="s">
        <v>74</v>
      </c>
      <c r="O123" s="120">
        <v>0</v>
      </c>
      <c r="P123" s="120">
        <v>0</v>
      </c>
      <c r="Q123" s="120">
        <f t="shared" si="589"/>
        <v>0</v>
      </c>
      <c r="R123" s="122" t="s">
        <v>74</v>
      </c>
      <c r="S123" s="119">
        <v>300</v>
      </c>
      <c r="T123" s="120">
        <v>189</v>
      </c>
      <c r="U123" s="120">
        <f t="shared" si="591"/>
        <v>111</v>
      </c>
      <c r="V123" s="121">
        <f t="shared" si="592"/>
        <v>63</v>
      </c>
      <c r="W123" s="119">
        <v>0</v>
      </c>
      <c r="X123" s="120">
        <v>0</v>
      </c>
      <c r="Y123" s="120">
        <f t="shared" si="593"/>
        <v>0</v>
      </c>
      <c r="Z123" s="121" t="s">
        <v>74</v>
      </c>
      <c r="AA123" s="119">
        <v>0</v>
      </c>
      <c r="AB123" s="120">
        <v>0</v>
      </c>
      <c r="AC123" s="120">
        <f t="shared" si="595"/>
        <v>0</v>
      </c>
      <c r="AD123" s="121" t="s">
        <v>74</v>
      </c>
      <c r="AE123" s="119">
        <v>0</v>
      </c>
      <c r="AF123" s="120">
        <v>0</v>
      </c>
      <c r="AG123" s="120">
        <f t="shared" si="597"/>
        <v>0</v>
      </c>
      <c r="AH123" s="121" t="s">
        <v>74</v>
      </c>
      <c r="AI123" s="124">
        <v>0</v>
      </c>
      <c r="AJ123" s="122">
        <v>0</v>
      </c>
      <c r="AK123" s="120">
        <f t="shared" si="599"/>
        <v>0</v>
      </c>
      <c r="AL123" s="121" t="s">
        <v>74</v>
      </c>
      <c r="AM123" s="124">
        <v>0</v>
      </c>
      <c r="AN123" s="122">
        <v>0</v>
      </c>
      <c r="AO123" s="120">
        <f t="shared" si="601"/>
        <v>0</v>
      </c>
      <c r="AP123" s="121" t="s">
        <v>74</v>
      </c>
      <c r="AQ123" s="119">
        <v>0</v>
      </c>
      <c r="AR123" s="120">
        <v>0</v>
      </c>
      <c r="AS123" s="120">
        <f t="shared" si="603"/>
        <v>0</v>
      </c>
      <c r="AT123" s="121" t="s">
        <v>74</v>
      </c>
      <c r="AU123" s="120">
        <v>0</v>
      </c>
      <c r="AV123" s="120">
        <v>0</v>
      </c>
      <c r="AW123" s="120">
        <f t="shared" si="605"/>
        <v>0</v>
      </c>
      <c r="AX123" s="122" t="s">
        <v>74</v>
      </c>
      <c r="AY123" s="119">
        <v>0</v>
      </c>
      <c r="AZ123" s="120">
        <v>0</v>
      </c>
      <c r="BA123" s="120">
        <f t="shared" si="607"/>
        <v>0</v>
      </c>
      <c r="BB123" s="121" t="s">
        <v>74</v>
      </c>
      <c r="BC123" s="222">
        <v>640</v>
      </c>
    </row>
    <row r="124" spans="1:55">
      <c r="A124" s="204" t="s">
        <v>279</v>
      </c>
      <c r="B124" s="218" t="s">
        <v>280</v>
      </c>
      <c r="C124" s="175">
        <v>26891.9</v>
      </c>
      <c r="D124" s="176">
        <v>22645.82402</v>
      </c>
      <c r="E124" s="176">
        <f t="shared" si="583"/>
        <v>4246.0759800000014</v>
      </c>
      <c r="F124" s="177">
        <f t="shared" si="584"/>
        <v>84.210576493293516</v>
      </c>
      <c r="G124" s="175">
        <v>22712.799999999999</v>
      </c>
      <c r="H124" s="176">
        <v>16762.763630000001</v>
      </c>
      <c r="I124" s="176">
        <f t="shared" si="585"/>
        <v>5950.036369999998</v>
      </c>
      <c r="J124" s="177">
        <f t="shared" si="586"/>
        <v>73.803157822901639</v>
      </c>
      <c r="K124" s="175">
        <v>19600.599999999999</v>
      </c>
      <c r="L124" s="176">
        <v>12621.685020000003</v>
      </c>
      <c r="M124" s="176">
        <f t="shared" si="587"/>
        <v>6978.9149799999959</v>
      </c>
      <c r="N124" s="177">
        <f t="shared" si="588"/>
        <v>64.394380886299416</v>
      </c>
      <c r="O124" s="176">
        <v>11462.699999999999</v>
      </c>
      <c r="P124" s="176">
        <v>10538.87255</v>
      </c>
      <c r="Q124" s="176">
        <f t="shared" si="589"/>
        <v>923.82744999999886</v>
      </c>
      <c r="R124" s="136">
        <f t="shared" si="590"/>
        <v>91.940577263646446</v>
      </c>
      <c r="S124" s="175">
        <v>22215.1</v>
      </c>
      <c r="T124" s="176">
        <v>4427.1114100000004</v>
      </c>
      <c r="U124" s="176">
        <f t="shared" si="591"/>
        <v>17787.988589999997</v>
      </c>
      <c r="V124" s="177">
        <f t="shared" si="592"/>
        <v>19.928388393480116</v>
      </c>
      <c r="W124" s="175">
        <v>25133.1</v>
      </c>
      <c r="X124" s="176">
        <v>10572.22883</v>
      </c>
      <c r="Y124" s="176">
        <f t="shared" si="593"/>
        <v>14560.871169999999</v>
      </c>
      <c r="Z124" s="178">
        <f t="shared" si="594"/>
        <v>42.064961465159492</v>
      </c>
      <c r="AA124" s="175">
        <v>13861.3</v>
      </c>
      <c r="AB124" s="176">
        <v>9623.73812</v>
      </c>
      <c r="AC124" s="176">
        <f t="shared" si="595"/>
        <v>4237.5618799999993</v>
      </c>
      <c r="AD124" s="177">
        <f t="shared" si="596"/>
        <v>69.428827887716153</v>
      </c>
      <c r="AE124" s="175">
        <v>24597.200000000001</v>
      </c>
      <c r="AF124" s="176">
        <v>10817.09569</v>
      </c>
      <c r="AG124" s="176">
        <f t="shared" si="597"/>
        <v>13780.104310000001</v>
      </c>
      <c r="AH124" s="177">
        <f t="shared" si="598"/>
        <v>43.976939204462298</v>
      </c>
      <c r="AI124" s="135">
        <v>24328.3</v>
      </c>
      <c r="AJ124" s="136">
        <v>2865.8372399999998</v>
      </c>
      <c r="AK124" s="176">
        <f t="shared" si="599"/>
        <v>21462.462759999999</v>
      </c>
      <c r="AL124" s="177">
        <f t="shared" si="600"/>
        <v>11.779849968966182</v>
      </c>
      <c r="AM124" s="135">
        <v>15394.3</v>
      </c>
      <c r="AN124" s="136">
        <v>11925.624510000001</v>
      </c>
      <c r="AO124" s="176">
        <f t="shared" si="601"/>
        <v>3468.6754899999978</v>
      </c>
      <c r="AP124" s="177">
        <f t="shared" si="602"/>
        <v>77.467793339093049</v>
      </c>
      <c r="AQ124" s="175">
        <v>12383.6</v>
      </c>
      <c r="AR124" s="176">
        <v>2176.0874800000001</v>
      </c>
      <c r="AS124" s="176">
        <f t="shared" si="603"/>
        <v>10207.51252</v>
      </c>
      <c r="AT124" s="177">
        <f t="shared" si="604"/>
        <v>17.57233340870183</v>
      </c>
      <c r="AU124" s="176">
        <v>8439.7000000000007</v>
      </c>
      <c r="AV124" s="176">
        <v>3254.55872</v>
      </c>
      <c r="AW124" s="176">
        <f t="shared" si="605"/>
        <v>5185.1412800000007</v>
      </c>
      <c r="AX124" s="136">
        <f t="shared" si="606"/>
        <v>38.56249297960828</v>
      </c>
      <c r="AY124" s="175">
        <v>41125.4</v>
      </c>
      <c r="AZ124" s="176">
        <v>5540.2183600000008</v>
      </c>
      <c r="BA124" s="176">
        <f t="shared" si="607"/>
        <v>35585.181640000003</v>
      </c>
      <c r="BB124" s="177">
        <f t="shared" si="608"/>
        <v>13.471524556600059</v>
      </c>
      <c r="BC124" s="179">
        <v>18590.5</v>
      </c>
    </row>
    <row r="125" spans="1:55">
      <c r="A125" s="204" t="s">
        <v>281</v>
      </c>
      <c r="B125" s="218" t="s">
        <v>282</v>
      </c>
      <c r="C125" s="175">
        <v>10388.799999999999</v>
      </c>
      <c r="D125" s="176">
        <v>9663.5319999999992</v>
      </c>
      <c r="E125" s="176">
        <f t="shared" si="583"/>
        <v>725.26800000000003</v>
      </c>
      <c r="F125" s="177">
        <f t="shared" si="584"/>
        <v>93.018750962575083</v>
      </c>
      <c r="G125" s="175">
        <v>10602</v>
      </c>
      <c r="H125" s="176">
        <v>3318.6289999999999</v>
      </c>
      <c r="I125" s="176">
        <f t="shared" si="585"/>
        <v>7283.3710000000001</v>
      </c>
      <c r="J125" s="177">
        <f t="shared" si="586"/>
        <v>31.301914733069232</v>
      </c>
      <c r="K125" s="175">
        <v>2562.5</v>
      </c>
      <c r="L125" s="176">
        <v>2308.04106</v>
      </c>
      <c r="M125" s="176">
        <f t="shared" si="587"/>
        <v>254.45893999999998</v>
      </c>
      <c r="N125" s="177">
        <f t="shared" si="588"/>
        <v>90.069895024390249</v>
      </c>
      <c r="O125" s="176">
        <v>1984.2999999999993</v>
      </c>
      <c r="P125" s="176">
        <v>1959.4126099999999</v>
      </c>
      <c r="Q125" s="176">
        <f t="shared" si="589"/>
        <v>24.887389999999414</v>
      </c>
      <c r="R125" s="136">
        <f t="shared" si="590"/>
        <v>98.745784911555745</v>
      </c>
      <c r="S125" s="175">
        <v>12859.8</v>
      </c>
      <c r="T125" s="176">
        <v>1969.8169800000001</v>
      </c>
      <c r="U125" s="176">
        <f t="shared" si="591"/>
        <v>10889.98302</v>
      </c>
      <c r="V125" s="177">
        <f t="shared" si="592"/>
        <v>15.317633089161575</v>
      </c>
      <c r="W125" s="175">
        <v>11772</v>
      </c>
      <c r="X125" s="176">
        <v>7234.9458599999998</v>
      </c>
      <c r="Y125" s="176">
        <f t="shared" si="593"/>
        <v>4537.0541400000002</v>
      </c>
      <c r="Z125" s="178">
        <f t="shared" si="594"/>
        <v>61.458935270132521</v>
      </c>
      <c r="AA125" s="175">
        <v>6787.6</v>
      </c>
      <c r="AB125" s="176">
        <v>5165.0255999999999</v>
      </c>
      <c r="AC125" s="176">
        <f t="shared" si="595"/>
        <v>1622.5744000000004</v>
      </c>
      <c r="AD125" s="177">
        <f t="shared" si="596"/>
        <v>76.09502033119216</v>
      </c>
      <c r="AE125" s="175">
        <v>16238.6</v>
      </c>
      <c r="AF125" s="176">
        <v>10601.33999</v>
      </c>
      <c r="AG125" s="176">
        <f t="shared" si="597"/>
        <v>5637.26001</v>
      </c>
      <c r="AH125" s="177">
        <f t="shared" si="598"/>
        <v>65.284815131846344</v>
      </c>
      <c r="AI125" s="135">
        <v>15029.4</v>
      </c>
      <c r="AJ125" s="136">
        <v>11001.786679999999</v>
      </c>
      <c r="AK125" s="176">
        <f t="shared" si="599"/>
        <v>4027.6133200000004</v>
      </c>
      <c r="AL125" s="177">
        <f t="shared" si="600"/>
        <v>73.201769065964044</v>
      </c>
      <c r="AM125" s="135">
        <v>10601.4</v>
      </c>
      <c r="AN125" s="136">
        <v>8402.8876600000003</v>
      </c>
      <c r="AO125" s="176">
        <f t="shared" si="601"/>
        <v>2198.5123399999993</v>
      </c>
      <c r="AP125" s="177">
        <f t="shared" si="602"/>
        <v>79.262056520836879</v>
      </c>
      <c r="AQ125" s="175">
        <v>6499.7</v>
      </c>
      <c r="AR125" s="176">
        <v>1259.5293099999999</v>
      </c>
      <c r="AS125" s="176">
        <f t="shared" si="603"/>
        <v>5240.1706899999999</v>
      </c>
      <c r="AT125" s="177">
        <f t="shared" si="604"/>
        <v>19.378268381617612</v>
      </c>
      <c r="AU125" s="176">
        <v>2573.1</v>
      </c>
      <c r="AV125" s="176">
        <v>1778.6931400000001</v>
      </c>
      <c r="AW125" s="176">
        <f t="shared" si="605"/>
        <v>794.40685999999982</v>
      </c>
      <c r="AX125" s="136">
        <f t="shared" si="606"/>
        <v>69.126467684893711</v>
      </c>
      <c r="AY125" s="175">
        <v>3342.3</v>
      </c>
      <c r="AZ125" s="176">
        <v>1445.4817399999997</v>
      </c>
      <c r="BA125" s="176">
        <f t="shared" si="607"/>
        <v>1896.8182600000005</v>
      </c>
      <c r="BB125" s="177">
        <f t="shared" si="608"/>
        <v>43.248114771265286</v>
      </c>
      <c r="BC125" s="179">
        <v>11728</v>
      </c>
    </row>
    <row r="126" spans="1:55">
      <c r="A126" s="204" t="s">
        <v>283</v>
      </c>
      <c r="B126" s="218" t="s">
        <v>284</v>
      </c>
      <c r="C126" s="175">
        <v>962.4</v>
      </c>
      <c r="D126" s="176">
        <v>362.32987000000003</v>
      </c>
      <c r="E126" s="176">
        <f t="shared" si="583"/>
        <v>600.07012999999995</v>
      </c>
      <c r="F126" s="177">
        <f t="shared" si="584"/>
        <v>37.648573358270994</v>
      </c>
      <c r="G126" s="175">
        <v>1064</v>
      </c>
      <c r="H126" s="176">
        <v>358.49631999999997</v>
      </c>
      <c r="I126" s="176">
        <f t="shared" si="585"/>
        <v>705.50368000000003</v>
      </c>
      <c r="J126" s="177">
        <f t="shared" si="586"/>
        <v>33.693263157894734</v>
      </c>
      <c r="K126" s="175">
        <v>736</v>
      </c>
      <c r="L126" s="176">
        <v>280.66500000000002</v>
      </c>
      <c r="M126" s="176">
        <f t="shared" si="587"/>
        <v>455.33499999999998</v>
      </c>
      <c r="N126" s="177">
        <f t="shared" si="588"/>
        <v>38.133831521739133</v>
      </c>
      <c r="O126" s="176">
        <v>590</v>
      </c>
      <c r="P126" s="176">
        <v>179.697</v>
      </c>
      <c r="Q126" s="176">
        <f t="shared" si="589"/>
        <v>410.303</v>
      </c>
      <c r="R126" s="136">
        <f t="shared" si="590"/>
        <v>30.457118644067798</v>
      </c>
      <c r="S126" s="175">
        <v>917.5</v>
      </c>
      <c r="T126" s="176">
        <v>386.738</v>
      </c>
      <c r="U126" s="176">
        <f t="shared" si="591"/>
        <v>530.76199999999994</v>
      </c>
      <c r="V126" s="177">
        <f t="shared" si="592"/>
        <v>42.151280653950948</v>
      </c>
      <c r="W126" s="175">
        <v>394.5</v>
      </c>
      <c r="X126" s="176">
        <v>155.78</v>
      </c>
      <c r="Y126" s="176">
        <f t="shared" si="593"/>
        <v>238.72</v>
      </c>
      <c r="Z126" s="178">
        <f t="shared" si="594"/>
        <v>39.487959442332063</v>
      </c>
      <c r="AA126" s="175">
        <v>653</v>
      </c>
      <c r="AB126" s="176">
        <v>412.28999999999996</v>
      </c>
      <c r="AC126" s="176">
        <f t="shared" si="595"/>
        <v>240.71000000000004</v>
      </c>
      <c r="AD126" s="177">
        <f t="shared" si="596"/>
        <v>63.137825421133222</v>
      </c>
      <c r="AE126" s="175">
        <v>851</v>
      </c>
      <c r="AF126" s="176">
        <v>509.31936000000002</v>
      </c>
      <c r="AG126" s="176">
        <f t="shared" si="597"/>
        <v>341.68063999999998</v>
      </c>
      <c r="AH126" s="177">
        <f t="shared" si="598"/>
        <v>59.849513513513521</v>
      </c>
      <c r="AI126" s="135">
        <v>787.6</v>
      </c>
      <c r="AJ126" s="136">
        <v>621.44822999999997</v>
      </c>
      <c r="AK126" s="176">
        <f t="shared" si="599"/>
        <v>166.15177000000006</v>
      </c>
      <c r="AL126" s="177">
        <f t="shared" si="600"/>
        <v>78.904041391569308</v>
      </c>
      <c r="AM126" s="135">
        <v>571.70000000000005</v>
      </c>
      <c r="AN126" s="136">
        <v>327.53199999999998</v>
      </c>
      <c r="AO126" s="176">
        <f t="shared" si="601"/>
        <v>244.16800000000006</v>
      </c>
      <c r="AP126" s="177">
        <f t="shared" si="602"/>
        <v>57.290886828756335</v>
      </c>
      <c r="AQ126" s="175">
        <v>922.7</v>
      </c>
      <c r="AR126" s="176">
        <v>321.36364000000003</v>
      </c>
      <c r="AS126" s="176">
        <f t="shared" si="603"/>
        <v>601.33636000000001</v>
      </c>
      <c r="AT126" s="177">
        <f t="shared" si="604"/>
        <v>34.828616018207434</v>
      </c>
      <c r="AU126" s="176">
        <v>673.3</v>
      </c>
      <c r="AV126" s="176">
        <v>35.362000000000002</v>
      </c>
      <c r="AW126" s="176">
        <f t="shared" si="605"/>
        <v>637.93799999999999</v>
      </c>
      <c r="AX126" s="136">
        <f t="shared" si="606"/>
        <v>5.2520421803059563</v>
      </c>
      <c r="AY126" s="175">
        <v>414.3</v>
      </c>
      <c r="AZ126" s="176">
        <v>170.2</v>
      </c>
      <c r="BA126" s="176">
        <f t="shared" si="607"/>
        <v>244.10000000000002</v>
      </c>
      <c r="BB126" s="177">
        <f t="shared" si="608"/>
        <v>41.081342022688872</v>
      </c>
      <c r="BC126" s="179">
        <v>922.3</v>
      </c>
    </row>
    <row r="127" spans="1:55">
      <c r="A127" s="204" t="s">
        <v>285</v>
      </c>
      <c r="B127" s="218" t="s">
        <v>286</v>
      </c>
      <c r="C127" s="175">
        <v>93</v>
      </c>
      <c r="D127" s="176">
        <v>93</v>
      </c>
      <c r="E127" s="176">
        <f t="shared" si="583"/>
        <v>0</v>
      </c>
      <c r="F127" s="177">
        <f t="shared" si="584"/>
        <v>100</v>
      </c>
      <c r="G127" s="175">
        <v>183.69999999999982</v>
      </c>
      <c r="H127" s="176">
        <v>91.703429999999997</v>
      </c>
      <c r="I127" s="176">
        <f t="shared" si="585"/>
        <v>91.996569999999821</v>
      </c>
      <c r="J127" s="177">
        <f t="shared" si="586"/>
        <v>49.920212302667437</v>
      </c>
      <c r="K127" s="175">
        <v>1436.5</v>
      </c>
      <c r="L127" s="176">
        <v>1197.5983000000001</v>
      </c>
      <c r="M127" s="176">
        <f t="shared" si="587"/>
        <v>238.90169999999989</v>
      </c>
      <c r="N127" s="177">
        <f t="shared" si="588"/>
        <v>83.369182039679785</v>
      </c>
      <c r="O127" s="176">
        <v>2000</v>
      </c>
      <c r="P127" s="176">
        <v>138</v>
      </c>
      <c r="Q127" s="176">
        <f t="shared" si="589"/>
        <v>1862</v>
      </c>
      <c r="R127" s="136">
        <f t="shared" si="590"/>
        <v>6.9</v>
      </c>
      <c r="S127" s="175">
        <v>1965</v>
      </c>
      <c r="T127" s="176">
        <v>150.14044000000001</v>
      </c>
      <c r="U127" s="176">
        <f t="shared" si="591"/>
        <v>1814.8595599999999</v>
      </c>
      <c r="V127" s="177">
        <f t="shared" si="592"/>
        <v>7.6407348600508911</v>
      </c>
      <c r="W127" s="175">
        <v>2043</v>
      </c>
      <c r="X127" s="176">
        <v>24.815770000000001</v>
      </c>
      <c r="Y127" s="176">
        <f t="shared" si="593"/>
        <v>2018.1842300000001</v>
      </c>
      <c r="Z127" s="178">
        <f t="shared" si="594"/>
        <v>1.2146730298580519</v>
      </c>
      <c r="AA127" s="175">
        <v>2044</v>
      </c>
      <c r="AB127" s="176">
        <v>723.81219999999996</v>
      </c>
      <c r="AC127" s="176">
        <f t="shared" si="595"/>
        <v>1320.1878000000002</v>
      </c>
      <c r="AD127" s="177">
        <f t="shared" si="596"/>
        <v>35.411555772994127</v>
      </c>
      <c r="AE127" s="175">
        <v>2044</v>
      </c>
      <c r="AF127" s="176">
        <v>215.62993999999998</v>
      </c>
      <c r="AG127" s="176">
        <f t="shared" si="597"/>
        <v>1828.37006</v>
      </c>
      <c r="AH127" s="177">
        <f t="shared" si="598"/>
        <v>10.549409980430527</v>
      </c>
      <c r="AI127" s="135">
        <v>17029</v>
      </c>
      <c r="AJ127" s="136">
        <v>62.006050000000002</v>
      </c>
      <c r="AK127" s="176">
        <f t="shared" si="599"/>
        <v>16966.99395</v>
      </c>
      <c r="AL127" s="177">
        <f t="shared" si="600"/>
        <v>0.36412032415291562</v>
      </c>
      <c r="AM127" s="135">
        <v>8288</v>
      </c>
      <c r="AN127" s="136">
        <v>7287.2548200000001</v>
      </c>
      <c r="AO127" s="176">
        <f t="shared" si="601"/>
        <v>1000.7451799999999</v>
      </c>
      <c r="AP127" s="177">
        <f t="shared" si="602"/>
        <v>87.925371862934369</v>
      </c>
      <c r="AQ127" s="175">
        <v>2110</v>
      </c>
      <c r="AR127" s="176">
        <v>230.90976000000001</v>
      </c>
      <c r="AS127" s="176">
        <f t="shared" si="603"/>
        <v>1879.09024</v>
      </c>
      <c r="AT127" s="177">
        <f t="shared" si="604"/>
        <v>10.943590521327016</v>
      </c>
      <c r="AU127" s="176">
        <v>2110</v>
      </c>
      <c r="AV127" s="176">
        <v>0</v>
      </c>
      <c r="AW127" s="176">
        <f t="shared" si="605"/>
        <v>2110</v>
      </c>
      <c r="AX127" s="136">
        <f t="shared" si="606"/>
        <v>0</v>
      </c>
      <c r="AY127" s="175">
        <v>510</v>
      </c>
      <c r="AZ127" s="176">
        <v>8.7948299999999993</v>
      </c>
      <c r="BA127" s="176">
        <f t="shared" si="607"/>
        <v>501.20517000000001</v>
      </c>
      <c r="BB127" s="177">
        <f t="shared" si="608"/>
        <v>1.7244764705882352</v>
      </c>
      <c r="BC127" s="179">
        <v>2110</v>
      </c>
    </row>
    <row r="128" spans="1:55">
      <c r="A128" s="204" t="s">
        <v>287</v>
      </c>
      <c r="B128" s="218" t="s">
        <v>288</v>
      </c>
      <c r="C128" s="175">
        <v>300.60000000000002</v>
      </c>
      <c r="D128" s="176">
        <v>266.80758000000003</v>
      </c>
      <c r="E128" s="176">
        <f t="shared" si="583"/>
        <v>33.792419999999993</v>
      </c>
      <c r="F128" s="177">
        <f t="shared" si="584"/>
        <v>88.75834331337326</v>
      </c>
      <c r="G128" s="175">
        <v>894</v>
      </c>
      <c r="H128" s="176">
        <v>204.25399999999999</v>
      </c>
      <c r="I128" s="176">
        <f t="shared" si="585"/>
        <v>689.74599999999998</v>
      </c>
      <c r="J128" s="177">
        <f t="shared" si="586"/>
        <v>22.847203579418345</v>
      </c>
      <c r="K128" s="175">
        <v>101.10000000000002</v>
      </c>
      <c r="L128" s="176">
        <v>64.003410000000002</v>
      </c>
      <c r="M128" s="176">
        <f t="shared" si="587"/>
        <v>37.09659000000002</v>
      </c>
      <c r="N128" s="177">
        <f t="shared" si="588"/>
        <v>63.307032640949544</v>
      </c>
      <c r="O128" s="176">
        <v>100</v>
      </c>
      <c r="P128" s="176">
        <v>26.649000000000001</v>
      </c>
      <c r="Q128" s="176">
        <f t="shared" si="589"/>
        <v>73.350999999999999</v>
      </c>
      <c r="R128" s="136">
        <f t="shared" si="590"/>
        <v>26.649000000000001</v>
      </c>
      <c r="S128" s="175">
        <v>258.5</v>
      </c>
      <c r="T128" s="176">
        <v>0</v>
      </c>
      <c r="U128" s="176">
        <f t="shared" si="591"/>
        <v>258.5</v>
      </c>
      <c r="V128" s="177">
        <f t="shared" si="592"/>
        <v>0</v>
      </c>
      <c r="W128" s="175">
        <v>120</v>
      </c>
      <c r="X128" s="176">
        <v>80.448279999999997</v>
      </c>
      <c r="Y128" s="176">
        <f t="shared" si="593"/>
        <v>39.551720000000003</v>
      </c>
      <c r="Z128" s="178">
        <f t="shared" si="594"/>
        <v>67.040233333333333</v>
      </c>
      <c r="AA128" s="175">
        <v>31.5</v>
      </c>
      <c r="AB128" s="176">
        <v>0</v>
      </c>
      <c r="AC128" s="176">
        <f t="shared" si="595"/>
        <v>31.5</v>
      </c>
      <c r="AD128" s="177">
        <f t="shared" si="596"/>
        <v>0</v>
      </c>
      <c r="AE128" s="175">
        <v>114</v>
      </c>
      <c r="AF128" s="176">
        <v>0</v>
      </c>
      <c r="AG128" s="176">
        <f t="shared" si="597"/>
        <v>114</v>
      </c>
      <c r="AH128" s="177">
        <f t="shared" si="598"/>
        <v>0</v>
      </c>
      <c r="AI128" s="135">
        <v>117</v>
      </c>
      <c r="AJ128" s="136">
        <v>0</v>
      </c>
      <c r="AK128" s="176">
        <f t="shared" si="599"/>
        <v>117</v>
      </c>
      <c r="AL128" s="177">
        <f t="shared" si="600"/>
        <v>0</v>
      </c>
      <c r="AM128" s="135">
        <v>196</v>
      </c>
      <c r="AN128" s="136">
        <v>0</v>
      </c>
      <c r="AO128" s="176">
        <f t="shared" si="601"/>
        <v>196</v>
      </c>
      <c r="AP128" s="177">
        <f t="shared" si="602"/>
        <v>0</v>
      </c>
      <c r="AQ128" s="175">
        <v>781.5</v>
      </c>
      <c r="AR128" s="176">
        <v>781.42499999999995</v>
      </c>
      <c r="AS128" s="176">
        <f t="shared" si="603"/>
        <v>7.5000000000045475E-2</v>
      </c>
      <c r="AT128" s="177">
        <f t="shared" si="604"/>
        <v>99.990403071017269</v>
      </c>
      <c r="AU128" s="176">
        <v>0</v>
      </c>
      <c r="AV128" s="176">
        <v>0</v>
      </c>
      <c r="AW128" s="176">
        <f t="shared" si="605"/>
        <v>0</v>
      </c>
      <c r="AX128" s="136" t="s">
        <v>74</v>
      </c>
      <c r="AY128" s="175">
        <v>0</v>
      </c>
      <c r="AZ128" s="176">
        <v>0</v>
      </c>
      <c r="BA128" s="176">
        <f t="shared" si="607"/>
        <v>0</v>
      </c>
      <c r="BB128" s="177" t="s">
        <v>74</v>
      </c>
      <c r="BC128" s="179">
        <v>201</v>
      </c>
    </row>
    <row r="129" spans="1:60">
      <c r="A129" s="203"/>
      <c r="B129" s="218"/>
      <c r="C129" s="175"/>
      <c r="D129" s="176"/>
      <c r="E129" s="176"/>
      <c r="F129" s="177"/>
      <c r="G129" s="175"/>
      <c r="H129" s="176"/>
      <c r="I129" s="176"/>
      <c r="J129" s="177"/>
      <c r="K129" s="175"/>
      <c r="L129" s="176"/>
      <c r="M129" s="176"/>
      <c r="N129" s="177"/>
      <c r="O129" s="176"/>
      <c r="P129" s="176"/>
      <c r="Q129" s="176"/>
      <c r="R129" s="136"/>
      <c r="S129" s="175"/>
      <c r="T129" s="176"/>
      <c r="U129" s="176"/>
      <c r="V129" s="177"/>
      <c r="W129" s="175"/>
      <c r="X129" s="176"/>
      <c r="Y129" s="176"/>
      <c r="Z129" s="178"/>
      <c r="AA129" s="175"/>
      <c r="AB129" s="176"/>
      <c r="AC129" s="176"/>
      <c r="AD129" s="177"/>
      <c r="AE129" s="175"/>
      <c r="AF129" s="176"/>
      <c r="AG129" s="176"/>
      <c r="AH129" s="177"/>
      <c r="AI129" s="135"/>
      <c r="AJ129" s="136"/>
      <c r="AK129" s="176"/>
      <c r="AL129" s="177"/>
      <c r="AM129" s="135"/>
      <c r="AN129" s="136"/>
      <c r="AO129" s="176"/>
      <c r="AP129" s="177"/>
      <c r="AQ129" s="175"/>
      <c r="AR129" s="176"/>
      <c r="AS129" s="176"/>
      <c r="AT129" s="177"/>
      <c r="AU129" s="176"/>
      <c r="AV129" s="176"/>
      <c r="AW129" s="176"/>
      <c r="AX129" s="136"/>
      <c r="AY129" s="175"/>
      <c r="AZ129" s="176"/>
      <c r="BA129" s="176"/>
      <c r="BB129" s="177"/>
      <c r="BC129" s="179"/>
    </row>
    <row r="130" spans="1:60">
      <c r="A130" s="203">
        <v>3</v>
      </c>
      <c r="B130" s="180" t="s">
        <v>289</v>
      </c>
      <c r="C130" s="168">
        <f>C132+C138</f>
        <v>5175000</v>
      </c>
      <c r="D130" s="169">
        <f t="shared" ref="D130" si="609">D132+D138</f>
        <v>3796643.2918700003</v>
      </c>
      <c r="E130" s="169">
        <f>E132+E138</f>
        <v>1378356.7081299997</v>
      </c>
      <c r="F130" s="170">
        <f>+(D130/C130)*100</f>
        <v>73.365087765603874</v>
      </c>
      <c r="G130" s="168">
        <f>G132+G138</f>
        <v>8199000</v>
      </c>
      <c r="H130" s="169">
        <f>H132+H138</f>
        <v>5412840.6494000014</v>
      </c>
      <c r="I130" s="169">
        <f t="shared" ref="I130" si="610">+G130-H130</f>
        <v>2786159.3505999986</v>
      </c>
      <c r="J130" s="170">
        <f>+(H130/G130)*100</f>
        <v>66.018302834492033</v>
      </c>
      <c r="K130" s="168">
        <f>K132+K138</f>
        <v>6180000</v>
      </c>
      <c r="L130" s="169">
        <f>L132+L138</f>
        <v>5465535.4273399999</v>
      </c>
      <c r="M130" s="169">
        <f t="shared" ref="M130" si="611">+K130-L130</f>
        <v>714464.57266000006</v>
      </c>
      <c r="N130" s="170">
        <f>+(L130/K130)*100</f>
        <v>88.43908458478964</v>
      </c>
      <c r="O130" s="169">
        <f>O132+O138</f>
        <v>7197800</v>
      </c>
      <c r="P130" s="169">
        <f>P132+P138</f>
        <v>3264034.6162300003</v>
      </c>
      <c r="Q130" s="169">
        <f t="shared" ref="Q130" si="612">+O130-P130</f>
        <v>3933765.3837699997</v>
      </c>
      <c r="R130" s="171">
        <f>+(P130/O130)*100</f>
        <v>45.347670346911563</v>
      </c>
      <c r="S130" s="168">
        <f>S132+S138</f>
        <v>5208949</v>
      </c>
      <c r="T130" s="169">
        <f>T132+T138</f>
        <v>4154732.0973100001</v>
      </c>
      <c r="U130" s="169">
        <f t="shared" ref="U130" si="613">+S130-T130</f>
        <v>1054216.9026899999</v>
      </c>
      <c r="V130" s="170">
        <f>+(T130/S130)*100</f>
        <v>79.76142782949114</v>
      </c>
      <c r="W130" s="168">
        <f>W132+W138</f>
        <v>8421402</v>
      </c>
      <c r="X130" s="169">
        <f>X132+X138</f>
        <v>4761495.4004299995</v>
      </c>
      <c r="Y130" s="169">
        <f t="shared" ref="Y130" si="614">+W130-X130</f>
        <v>3659906.5995700005</v>
      </c>
      <c r="Z130" s="172">
        <f>+(X130/W130)*100</f>
        <v>56.540412159756769</v>
      </c>
      <c r="AA130" s="168">
        <f>AA132+AA138</f>
        <v>8420166</v>
      </c>
      <c r="AB130" s="169">
        <f>AB132+AB138</f>
        <v>5144110.8475799998</v>
      </c>
      <c r="AC130" s="169">
        <f t="shared" ref="AC130" si="615">+AA130-AB130</f>
        <v>3276055.1524200002</v>
      </c>
      <c r="AD130" s="170">
        <f>+(AB130/AA130)*100</f>
        <v>61.09274861778259</v>
      </c>
      <c r="AE130" s="168">
        <f>AE132+AE138</f>
        <v>8445517</v>
      </c>
      <c r="AF130" s="169">
        <f>AF132+AF138</f>
        <v>2579335.0696899998</v>
      </c>
      <c r="AG130" s="169">
        <f t="shared" ref="AG130" si="616">+AE130-AF130</f>
        <v>5866181.9303099997</v>
      </c>
      <c r="AH130" s="170">
        <f>+(AF130/AE130)*100</f>
        <v>30.540878310824542</v>
      </c>
      <c r="AI130" s="173">
        <f>AI132+AI138</f>
        <v>10404577.5</v>
      </c>
      <c r="AJ130" s="171">
        <f>AJ132+AJ138</f>
        <v>4318307.0768099995</v>
      </c>
      <c r="AK130" s="169">
        <f t="shared" ref="AK130" si="617">+AI130-AJ130</f>
        <v>6086270.4231900005</v>
      </c>
      <c r="AL130" s="170">
        <f>+(AJ130/AI130)*100</f>
        <v>41.503915721806095</v>
      </c>
      <c r="AM130" s="173">
        <f>AM132+AM138</f>
        <v>10381577.5</v>
      </c>
      <c r="AN130" s="171">
        <f>AN132+AN138+AN135</f>
        <v>3866304.8756299997</v>
      </c>
      <c r="AO130" s="169">
        <f t="shared" ref="AO130" si="618">+AM130-AN130</f>
        <v>6515272.6243700003</v>
      </c>
      <c r="AP130" s="170">
        <f>+(AN130/AM130)*100</f>
        <v>37.241978645634539</v>
      </c>
      <c r="AQ130" s="168">
        <f>AQ132+AQ138+AQ135</f>
        <v>10476887.5</v>
      </c>
      <c r="AR130" s="169">
        <f>AR132+AR138+AR135</f>
        <v>8250829.1442300007</v>
      </c>
      <c r="AS130" s="169">
        <f t="shared" ref="AS130" si="619">+AQ130-AR130</f>
        <v>2226058.3557699993</v>
      </c>
      <c r="AT130" s="170">
        <f>+(AR130/AQ130)*100</f>
        <v>78.752674820933237</v>
      </c>
      <c r="AU130" s="169">
        <f>AU132+AU138+AU135</f>
        <v>6185286.5</v>
      </c>
      <c r="AV130" s="169">
        <f>AV132+AV138+AV135</f>
        <v>3879549.4445200004</v>
      </c>
      <c r="AW130" s="169">
        <f t="shared" ref="AW130" si="620">+AU130-AV130</f>
        <v>2305737.0554799996</v>
      </c>
      <c r="AX130" s="171">
        <f>+(AV130/AU130)*100</f>
        <v>62.722227087136552</v>
      </c>
      <c r="AY130" s="168">
        <f>AY132+AY138+AY135</f>
        <v>10484096.5</v>
      </c>
      <c r="AZ130" s="169">
        <f>AZ132+AZ138+AZ135</f>
        <v>4061525.3827499999</v>
      </c>
      <c r="BA130" s="169">
        <f t="shared" ref="BA130" si="621">+AY130-AZ130</f>
        <v>6422571.1172500001</v>
      </c>
      <c r="BB130" s="170">
        <f>+(AZ130/AY130)*100</f>
        <v>38.739870266837009</v>
      </c>
      <c r="BC130" s="174">
        <f>BC132+BC138+BC135</f>
        <v>10481706</v>
      </c>
    </row>
    <row r="131" spans="1:60">
      <c r="A131" s="204"/>
      <c r="B131" s="218"/>
      <c r="C131" s="175"/>
      <c r="D131" s="176"/>
      <c r="E131" s="176"/>
      <c r="F131" s="177"/>
      <c r="G131" s="175"/>
      <c r="H131" s="176"/>
      <c r="I131" s="176"/>
      <c r="J131" s="177"/>
      <c r="K131" s="175"/>
      <c r="L131" s="176"/>
      <c r="M131" s="176"/>
      <c r="N131" s="177"/>
      <c r="O131" s="176"/>
      <c r="P131" s="176"/>
      <c r="Q131" s="176"/>
      <c r="R131" s="136"/>
      <c r="S131" s="175"/>
      <c r="T131" s="176"/>
      <c r="U131" s="176"/>
      <c r="V131" s="177"/>
      <c r="W131" s="175"/>
      <c r="X131" s="176"/>
      <c r="Y131" s="176"/>
      <c r="Z131" s="178"/>
      <c r="AA131" s="175"/>
      <c r="AB131" s="176"/>
      <c r="AC131" s="176"/>
      <c r="AD131" s="177"/>
      <c r="AE131" s="175"/>
      <c r="AF131" s="176"/>
      <c r="AG131" s="176"/>
      <c r="AH131" s="177"/>
      <c r="AI131" s="135"/>
      <c r="AJ131" s="136"/>
      <c r="AK131" s="176"/>
      <c r="AL131" s="177"/>
      <c r="AM131" s="135"/>
      <c r="AN131" s="136"/>
      <c r="AO131" s="176"/>
      <c r="AP131" s="177"/>
      <c r="AQ131" s="175"/>
      <c r="AR131" s="176"/>
      <c r="AS131" s="176"/>
      <c r="AT131" s="177"/>
      <c r="AU131" s="176"/>
      <c r="AV131" s="176"/>
      <c r="AW131" s="176"/>
      <c r="AX131" s="136"/>
      <c r="AY131" s="175"/>
      <c r="AZ131" s="176"/>
      <c r="BA131" s="176"/>
      <c r="BB131" s="177"/>
      <c r="BC131" s="179"/>
    </row>
    <row r="132" spans="1:60">
      <c r="A132" s="202">
        <v>3.01</v>
      </c>
      <c r="B132" s="180" t="s">
        <v>290</v>
      </c>
      <c r="C132" s="168">
        <f>C133</f>
        <v>5000000</v>
      </c>
      <c r="D132" s="169">
        <f t="shared" ref="D132:L132" si="622">D133</f>
        <v>3624173.3559000003</v>
      </c>
      <c r="E132" s="169">
        <f>+C132-D132</f>
        <v>1375826.6440999997</v>
      </c>
      <c r="F132" s="170">
        <f t="shared" ref="F132:F133" si="623">+(D132/C132)*100</f>
        <v>72.483467118000007</v>
      </c>
      <c r="G132" s="168">
        <f>G133</f>
        <v>8000000</v>
      </c>
      <c r="H132" s="169">
        <f t="shared" si="622"/>
        <v>5216423.2562100012</v>
      </c>
      <c r="I132" s="169">
        <f t="shared" ref="I132:I133" si="624">+G132-H132</f>
        <v>2783576.7437899988</v>
      </c>
      <c r="J132" s="170">
        <f t="shared" ref="J132:J133" si="625">+(H132/G132)*100</f>
        <v>65.205290702625021</v>
      </c>
      <c r="K132" s="168">
        <f>K133</f>
        <v>6000000</v>
      </c>
      <c r="L132" s="169">
        <f t="shared" si="622"/>
        <v>5330597.39683</v>
      </c>
      <c r="M132" s="169">
        <f t="shared" ref="M132:M133" si="626">+K132-L132</f>
        <v>669402.60317000002</v>
      </c>
      <c r="N132" s="170">
        <f t="shared" ref="N132:N133" si="627">+(L132/K132)*100</f>
        <v>88.843289947166667</v>
      </c>
      <c r="O132" s="169">
        <f>O133</f>
        <v>7000000</v>
      </c>
      <c r="P132" s="169">
        <f t="shared" ref="P132" si="628">P133</f>
        <v>3093715.4507800001</v>
      </c>
      <c r="Q132" s="169">
        <f t="shared" ref="Q132:Q133" si="629">+O132-P132</f>
        <v>3906284.5492199999</v>
      </c>
      <c r="R132" s="171">
        <f t="shared" ref="R132:R133" si="630">+(P132/O132)*100</f>
        <v>44.195935011142858</v>
      </c>
      <c r="S132" s="168">
        <f>S133</f>
        <v>5000000</v>
      </c>
      <c r="T132" s="169">
        <f t="shared" ref="T132:X132" si="631">T133</f>
        <v>3998945.8758399999</v>
      </c>
      <c r="U132" s="169">
        <f t="shared" ref="U132:U133" si="632">+S132-T132</f>
        <v>1001054.1241600001</v>
      </c>
      <c r="V132" s="170">
        <f t="shared" ref="V132:V133" si="633">+(T132/S132)*100</f>
        <v>79.978917516799996</v>
      </c>
      <c r="W132" s="168">
        <f>W133</f>
        <v>8000000</v>
      </c>
      <c r="X132" s="169">
        <f t="shared" si="631"/>
        <v>4537773.7439299999</v>
      </c>
      <c r="Y132" s="169">
        <f t="shared" ref="Y132:Y133" si="634">+W132-X132</f>
        <v>3462226.2560700001</v>
      </c>
      <c r="Z132" s="172">
        <f t="shared" ref="Z132:Z133" si="635">+(X132/W132)*100</f>
        <v>56.722171799125</v>
      </c>
      <c r="AA132" s="168">
        <f>AA133</f>
        <v>8000000</v>
      </c>
      <c r="AB132" s="169">
        <f t="shared" ref="AB132:AF132" si="636">AB133</f>
        <v>4803277.1057000002</v>
      </c>
      <c r="AC132" s="169">
        <f t="shared" ref="AC132:AC133" si="637">+AA132-AB132</f>
        <v>3196722.8942999998</v>
      </c>
      <c r="AD132" s="170">
        <f t="shared" ref="AD132:AD133" si="638">+(AB132/AA132)*100</f>
        <v>60.040963821250003</v>
      </c>
      <c r="AE132" s="168">
        <f>AE133</f>
        <v>8000000</v>
      </c>
      <c r="AF132" s="169">
        <f t="shared" si="636"/>
        <v>2245029.5038999999</v>
      </c>
      <c r="AG132" s="169">
        <f t="shared" ref="AG132:AG133" si="639">+AE132-AF132</f>
        <v>5754970.4961000001</v>
      </c>
      <c r="AH132" s="170">
        <f t="shared" ref="AH132:AH133" si="640">+(AF132/AE132)*100</f>
        <v>28.062868798750003</v>
      </c>
      <c r="AI132" s="173">
        <f>AI133</f>
        <v>10000000</v>
      </c>
      <c r="AJ132" s="171">
        <f t="shared" ref="AJ132:AN132" si="641">AJ133</f>
        <v>4082183.0660099997</v>
      </c>
      <c r="AK132" s="169">
        <f t="shared" ref="AK132:AK133" si="642">+AI132-AJ132</f>
        <v>5917816.9339899998</v>
      </c>
      <c r="AL132" s="170">
        <f t="shared" ref="AL132:AL133" si="643">+(AJ132/AI132)*100</f>
        <v>40.821830660099998</v>
      </c>
      <c r="AM132" s="173">
        <f>AM133</f>
        <v>10000000</v>
      </c>
      <c r="AN132" s="171">
        <f t="shared" si="641"/>
        <v>3480860.9365300001</v>
      </c>
      <c r="AO132" s="169">
        <f t="shared" ref="AO132:AO133" si="644">+AM132-AN132</f>
        <v>6519139.0634700004</v>
      </c>
      <c r="AP132" s="170">
        <f t="shared" ref="AP132:AP133" si="645">+(AN132/AM132)*100</f>
        <v>34.808609365300001</v>
      </c>
      <c r="AQ132" s="168">
        <f>AQ133</f>
        <v>10000000</v>
      </c>
      <c r="AR132" s="169">
        <f>AR133</f>
        <v>7831773.4975100001</v>
      </c>
      <c r="AS132" s="169">
        <f t="shared" ref="AS132:AS133" si="646">+AQ132-AR132</f>
        <v>2168226.5024899999</v>
      </c>
      <c r="AT132" s="170">
        <f t="shared" ref="AT132:AT133" si="647">+(AR132/AQ132)*100</f>
        <v>78.317734975100009</v>
      </c>
      <c r="AU132" s="169">
        <f>AU133</f>
        <v>5700000</v>
      </c>
      <c r="AV132" s="169">
        <f t="shared" ref="AV132:BC132" si="648">AV133</f>
        <v>3454642.0286300001</v>
      </c>
      <c r="AW132" s="169">
        <f t="shared" ref="AW132:AW133" si="649">+AU132-AV132</f>
        <v>2245357.9713699999</v>
      </c>
      <c r="AX132" s="171">
        <f t="shared" ref="AX132:AX133" si="650">+(AV132/AU132)*100</f>
        <v>60.607754888245616</v>
      </c>
      <c r="AY132" s="168">
        <f>AY133</f>
        <v>10000000</v>
      </c>
      <c r="AZ132" s="169">
        <f t="shared" si="648"/>
        <v>3679977.2515599998</v>
      </c>
      <c r="BA132" s="169">
        <f t="shared" ref="BA132:BA133" si="651">+AY132-AZ132</f>
        <v>6320022.7484400002</v>
      </c>
      <c r="BB132" s="170">
        <f t="shared" ref="BB132:BB133" si="652">+(AZ132/AY132)*100</f>
        <v>36.799772515599997</v>
      </c>
      <c r="BC132" s="174">
        <f t="shared" si="648"/>
        <v>10000000</v>
      </c>
    </row>
    <row r="133" spans="1:60">
      <c r="A133" s="204" t="s">
        <v>291</v>
      </c>
      <c r="B133" s="218" t="s">
        <v>292</v>
      </c>
      <c r="C133" s="175">
        <v>5000000</v>
      </c>
      <c r="D133" s="176">
        <v>3624173.3559000003</v>
      </c>
      <c r="E133" s="176">
        <f t="shared" ref="E133" si="653">+C133-D133</f>
        <v>1375826.6440999997</v>
      </c>
      <c r="F133" s="177">
        <f t="shared" si="623"/>
        <v>72.483467118000007</v>
      </c>
      <c r="G133" s="175">
        <v>8000000</v>
      </c>
      <c r="H133" s="176">
        <v>5216423.2562100012</v>
      </c>
      <c r="I133" s="176">
        <f t="shared" si="624"/>
        <v>2783576.7437899988</v>
      </c>
      <c r="J133" s="177">
        <f t="shared" si="625"/>
        <v>65.205290702625021</v>
      </c>
      <c r="K133" s="175">
        <v>6000000</v>
      </c>
      <c r="L133" s="176">
        <v>5330597.39683</v>
      </c>
      <c r="M133" s="176">
        <f t="shared" si="626"/>
        <v>669402.60317000002</v>
      </c>
      <c r="N133" s="177">
        <f t="shared" si="627"/>
        <v>88.843289947166667</v>
      </c>
      <c r="O133" s="176">
        <v>7000000</v>
      </c>
      <c r="P133" s="176">
        <v>3093715.4507800001</v>
      </c>
      <c r="Q133" s="176">
        <f t="shared" si="629"/>
        <v>3906284.5492199999</v>
      </c>
      <c r="R133" s="136">
        <f t="shared" si="630"/>
        <v>44.195935011142858</v>
      </c>
      <c r="S133" s="175">
        <v>5000000</v>
      </c>
      <c r="T133" s="176">
        <v>3998945.8758399999</v>
      </c>
      <c r="U133" s="176">
        <f t="shared" si="632"/>
        <v>1001054.1241600001</v>
      </c>
      <c r="V133" s="177">
        <f t="shared" si="633"/>
        <v>79.978917516799996</v>
      </c>
      <c r="W133" s="175">
        <v>8000000</v>
      </c>
      <c r="X133" s="176">
        <v>4537773.7439299999</v>
      </c>
      <c r="Y133" s="176">
        <f t="shared" si="634"/>
        <v>3462226.2560700001</v>
      </c>
      <c r="Z133" s="178">
        <f t="shared" si="635"/>
        <v>56.722171799125</v>
      </c>
      <c r="AA133" s="175">
        <v>8000000</v>
      </c>
      <c r="AB133" s="176">
        <v>4803277.1057000002</v>
      </c>
      <c r="AC133" s="176">
        <f t="shared" si="637"/>
        <v>3196722.8942999998</v>
      </c>
      <c r="AD133" s="177">
        <f t="shared" si="638"/>
        <v>60.040963821250003</v>
      </c>
      <c r="AE133" s="175">
        <v>8000000</v>
      </c>
      <c r="AF133" s="176">
        <v>2245029.5038999999</v>
      </c>
      <c r="AG133" s="176">
        <f t="shared" si="639"/>
        <v>5754970.4961000001</v>
      </c>
      <c r="AH133" s="177">
        <f t="shared" si="640"/>
        <v>28.062868798750003</v>
      </c>
      <c r="AI133" s="135">
        <v>10000000</v>
      </c>
      <c r="AJ133" s="136">
        <v>4082183.0660099997</v>
      </c>
      <c r="AK133" s="176">
        <f t="shared" si="642"/>
        <v>5917816.9339899998</v>
      </c>
      <c r="AL133" s="177">
        <f t="shared" si="643"/>
        <v>40.821830660099998</v>
      </c>
      <c r="AM133" s="135">
        <v>10000000</v>
      </c>
      <c r="AN133" s="136">
        <v>3480860.9365300001</v>
      </c>
      <c r="AO133" s="176">
        <f t="shared" si="644"/>
        <v>6519139.0634700004</v>
      </c>
      <c r="AP133" s="177">
        <f t="shared" si="645"/>
        <v>34.808609365300001</v>
      </c>
      <c r="AQ133" s="175">
        <v>10000000</v>
      </c>
      <c r="AR133" s="176">
        <v>7831773.4975100001</v>
      </c>
      <c r="AS133" s="176">
        <f t="shared" si="646"/>
        <v>2168226.5024899999</v>
      </c>
      <c r="AT133" s="177">
        <f t="shared" si="647"/>
        <v>78.317734975100009</v>
      </c>
      <c r="AU133" s="176">
        <v>5700000</v>
      </c>
      <c r="AV133" s="176">
        <v>3454642.0286300001</v>
      </c>
      <c r="AW133" s="176">
        <f t="shared" si="649"/>
        <v>2245357.9713699999</v>
      </c>
      <c r="AX133" s="136">
        <f t="shared" si="650"/>
        <v>60.607754888245616</v>
      </c>
      <c r="AY133" s="175">
        <v>10000000</v>
      </c>
      <c r="AZ133" s="176">
        <v>3679977.2515599998</v>
      </c>
      <c r="BA133" s="176">
        <f t="shared" si="651"/>
        <v>6320022.7484400002</v>
      </c>
      <c r="BB133" s="177">
        <f t="shared" si="652"/>
        <v>36.799772515599997</v>
      </c>
      <c r="BC133" s="179">
        <v>10000000</v>
      </c>
    </row>
    <row r="134" spans="1:60">
      <c r="A134" s="118"/>
      <c r="B134" s="219"/>
      <c r="C134" s="125"/>
      <c r="D134" s="126"/>
      <c r="E134" s="126"/>
      <c r="F134" s="127"/>
      <c r="G134" s="125"/>
      <c r="H134" s="126"/>
      <c r="I134" s="126"/>
      <c r="J134" s="127"/>
      <c r="K134" s="125"/>
      <c r="L134" s="126"/>
      <c r="M134" s="126"/>
      <c r="N134" s="127"/>
      <c r="O134" s="126"/>
      <c r="P134" s="126"/>
      <c r="Q134" s="126"/>
      <c r="R134" s="128"/>
      <c r="S134" s="125"/>
      <c r="T134" s="126"/>
      <c r="U134" s="126"/>
      <c r="V134" s="127"/>
      <c r="W134" s="125"/>
      <c r="X134" s="126"/>
      <c r="Y134" s="126"/>
      <c r="Z134" s="129"/>
      <c r="AA134" s="125"/>
      <c r="AB134" s="126"/>
      <c r="AC134" s="126"/>
      <c r="AD134" s="127"/>
      <c r="AE134" s="125"/>
      <c r="AF134" s="126"/>
      <c r="AG134" s="126"/>
      <c r="AH134" s="127"/>
      <c r="AI134" s="130"/>
      <c r="AJ134" s="128"/>
      <c r="AK134" s="126"/>
      <c r="AL134" s="127"/>
      <c r="AM134" s="130"/>
      <c r="AN134" s="128"/>
      <c r="AO134" s="126"/>
      <c r="AP134" s="127"/>
      <c r="AQ134" s="125"/>
      <c r="AR134" s="126"/>
      <c r="AS134" s="126"/>
      <c r="AT134" s="127"/>
      <c r="AU134" s="126"/>
      <c r="AV134" s="126"/>
      <c r="AW134" s="126"/>
      <c r="AX134" s="128"/>
      <c r="AY134" s="125"/>
      <c r="AZ134" s="126"/>
      <c r="BA134" s="126"/>
      <c r="BB134" s="127"/>
      <c r="BC134" s="220"/>
    </row>
    <row r="135" spans="1:60" s="107" customFormat="1">
      <c r="A135" s="202">
        <v>3.03</v>
      </c>
      <c r="B135" s="180" t="s">
        <v>293</v>
      </c>
      <c r="C135" s="189">
        <v>0</v>
      </c>
      <c r="D135" s="190">
        <v>0</v>
      </c>
      <c r="E135" s="190">
        <v>0</v>
      </c>
      <c r="F135" s="217">
        <v>0</v>
      </c>
      <c r="G135" s="189">
        <v>0</v>
      </c>
      <c r="H135" s="190">
        <v>0</v>
      </c>
      <c r="I135" s="190">
        <v>0</v>
      </c>
      <c r="J135" s="217">
        <v>0</v>
      </c>
      <c r="K135" s="189">
        <v>0</v>
      </c>
      <c r="L135" s="190">
        <v>0</v>
      </c>
      <c r="M135" s="190">
        <v>0</v>
      </c>
      <c r="N135" s="217">
        <v>0</v>
      </c>
      <c r="O135" s="190">
        <v>0</v>
      </c>
      <c r="P135" s="190">
        <v>0</v>
      </c>
      <c r="Q135" s="190">
        <v>0</v>
      </c>
      <c r="R135" s="188">
        <v>0</v>
      </c>
      <c r="S135" s="189">
        <v>0</v>
      </c>
      <c r="T135" s="190">
        <v>0</v>
      </c>
      <c r="U135" s="190">
        <v>0</v>
      </c>
      <c r="V135" s="217">
        <v>0</v>
      </c>
      <c r="W135" s="189">
        <v>0</v>
      </c>
      <c r="X135" s="190">
        <v>0</v>
      </c>
      <c r="Y135" s="190">
        <v>0</v>
      </c>
      <c r="Z135" s="191">
        <v>0</v>
      </c>
      <c r="AA135" s="189">
        <v>0</v>
      </c>
      <c r="AB135" s="190">
        <v>0</v>
      </c>
      <c r="AC135" s="190">
        <v>0</v>
      </c>
      <c r="AD135" s="217">
        <v>0</v>
      </c>
      <c r="AE135" s="189">
        <v>0</v>
      </c>
      <c r="AF135" s="190">
        <v>0</v>
      </c>
      <c r="AG135" s="190">
        <v>0</v>
      </c>
      <c r="AH135" s="217">
        <v>0</v>
      </c>
      <c r="AI135" s="187">
        <v>0</v>
      </c>
      <c r="AJ135" s="188">
        <v>0</v>
      </c>
      <c r="AK135" s="190">
        <v>0</v>
      </c>
      <c r="AL135" s="217">
        <v>0</v>
      </c>
      <c r="AM135" s="187">
        <v>0</v>
      </c>
      <c r="AN135" s="188">
        <f>+AN136</f>
        <v>17981.791559999998</v>
      </c>
      <c r="AO135" s="190">
        <f t="shared" ref="AO135:AO136" si="654">+AM135-AN135</f>
        <v>-17981.791559999998</v>
      </c>
      <c r="AP135" s="217" t="s">
        <v>74</v>
      </c>
      <c r="AQ135" s="189">
        <f>+AQ136</f>
        <v>247</v>
      </c>
      <c r="AR135" s="190">
        <f>+AR136</f>
        <v>246.57</v>
      </c>
      <c r="AS135" s="190">
        <f t="shared" ref="AS135:AT135" si="655">+AS136</f>
        <v>0.43000000000000682</v>
      </c>
      <c r="AT135" s="191">
        <f t="shared" si="655"/>
        <v>99.825910931174093</v>
      </c>
      <c r="AU135" s="190">
        <f>+AU136</f>
        <v>3580.5</v>
      </c>
      <c r="AV135" s="190">
        <f>+AV136</f>
        <v>0</v>
      </c>
      <c r="AW135" s="190">
        <f t="shared" ref="AW135:AX135" si="656">+AW136</f>
        <v>3580.5</v>
      </c>
      <c r="AX135" s="190">
        <f t="shared" si="656"/>
        <v>0</v>
      </c>
      <c r="AY135" s="189">
        <f>+AY136</f>
        <v>3580.5</v>
      </c>
      <c r="AZ135" s="190">
        <f>+AZ136</f>
        <v>0</v>
      </c>
      <c r="BA135" s="190">
        <f>+BA136</f>
        <v>3580.5</v>
      </c>
      <c r="BB135" s="191">
        <f t="shared" ref="BB135" si="657">+BB136</f>
        <v>0</v>
      </c>
      <c r="BC135" s="192">
        <f>+BC136</f>
        <v>0</v>
      </c>
      <c r="BE135" s="105"/>
      <c r="BF135" s="105"/>
      <c r="BG135" s="105"/>
      <c r="BH135" s="105"/>
    </row>
    <row r="136" spans="1:60">
      <c r="A136" s="204" t="s">
        <v>294</v>
      </c>
      <c r="B136" s="218" t="s">
        <v>293</v>
      </c>
      <c r="C136" s="181">
        <v>0</v>
      </c>
      <c r="D136" s="182">
        <v>0</v>
      </c>
      <c r="E136" s="182">
        <v>0</v>
      </c>
      <c r="F136" s="183">
        <v>0</v>
      </c>
      <c r="G136" s="181">
        <v>0</v>
      </c>
      <c r="H136" s="182">
        <v>0</v>
      </c>
      <c r="I136" s="182">
        <v>0</v>
      </c>
      <c r="J136" s="183">
        <v>0</v>
      </c>
      <c r="K136" s="181">
        <v>0</v>
      </c>
      <c r="L136" s="182">
        <v>0</v>
      </c>
      <c r="M136" s="182">
        <v>0</v>
      </c>
      <c r="N136" s="183">
        <v>0</v>
      </c>
      <c r="O136" s="182">
        <v>0</v>
      </c>
      <c r="P136" s="182">
        <v>0</v>
      </c>
      <c r="Q136" s="182">
        <v>0</v>
      </c>
      <c r="R136" s="184">
        <v>0</v>
      </c>
      <c r="S136" s="181">
        <v>0</v>
      </c>
      <c r="T136" s="182">
        <v>0</v>
      </c>
      <c r="U136" s="182">
        <v>0</v>
      </c>
      <c r="V136" s="183">
        <v>0</v>
      </c>
      <c r="W136" s="181">
        <v>0</v>
      </c>
      <c r="X136" s="182">
        <v>0</v>
      </c>
      <c r="Y136" s="182">
        <v>0</v>
      </c>
      <c r="Z136" s="185">
        <v>0</v>
      </c>
      <c r="AA136" s="181">
        <v>0</v>
      </c>
      <c r="AB136" s="182">
        <v>0</v>
      </c>
      <c r="AC136" s="182">
        <v>0</v>
      </c>
      <c r="AD136" s="183">
        <v>0</v>
      </c>
      <c r="AE136" s="181">
        <v>0</v>
      </c>
      <c r="AF136" s="182">
        <v>0</v>
      </c>
      <c r="AG136" s="182">
        <v>0</v>
      </c>
      <c r="AH136" s="183">
        <v>0</v>
      </c>
      <c r="AI136" s="186">
        <v>0</v>
      </c>
      <c r="AJ136" s="184">
        <v>0</v>
      </c>
      <c r="AK136" s="182">
        <v>0</v>
      </c>
      <c r="AL136" s="183">
        <v>0</v>
      </c>
      <c r="AM136" s="186">
        <v>0</v>
      </c>
      <c r="AN136" s="184">
        <v>17981.791559999998</v>
      </c>
      <c r="AO136" s="182">
        <f t="shared" si="654"/>
        <v>-17981.791559999998</v>
      </c>
      <c r="AP136" s="183" t="s">
        <v>74</v>
      </c>
      <c r="AQ136" s="181">
        <v>247</v>
      </c>
      <c r="AR136" s="182">
        <v>246.57</v>
      </c>
      <c r="AS136" s="182">
        <f t="shared" ref="AS136" si="658">+AQ136-AR136</f>
        <v>0.43000000000000682</v>
      </c>
      <c r="AT136" s="183">
        <f t="shared" ref="AT136" si="659">+(AR136/AQ136)*100</f>
        <v>99.825910931174093</v>
      </c>
      <c r="AU136" s="182">
        <v>3580.5</v>
      </c>
      <c r="AV136" s="182">
        <v>0</v>
      </c>
      <c r="AW136" s="182">
        <f t="shared" ref="AW136" si="660">+AU136-AV136</f>
        <v>3580.5</v>
      </c>
      <c r="AX136" s="184">
        <f t="shared" ref="AX136" si="661">+(AV136/AU136)*100</f>
        <v>0</v>
      </c>
      <c r="AY136" s="181">
        <v>3580.5</v>
      </c>
      <c r="AZ136" s="182">
        <v>0</v>
      </c>
      <c r="BA136" s="182">
        <f>+AY136-AZ136</f>
        <v>3580.5</v>
      </c>
      <c r="BB136" s="183">
        <f t="shared" ref="BB136" si="662">+(AZ136/AY136)*100</f>
        <v>0</v>
      </c>
      <c r="BC136" s="193">
        <v>0</v>
      </c>
    </row>
    <row r="137" spans="1:60">
      <c r="A137" s="204"/>
      <c r="B137" s="218"/>
      <c r="C137" s="181"/>
      <c r="D137" s="182"/>
      <c r="E137" s="182"/>
      <c r="F137" s="183"/>
      <c r="G137" s="181"/>
      <c r="H137" s="182"/>
      <c r="I137" s="182"/>
      <c r="J137" s="183" t="str">
        <f>+IFERROR(H137/#REF!*100-100,"-")</f>
        <v>-</v>
      </c>
      <c r="K137" s="181"/>
      <c r="L137" s="182"/>
      <c r="M137" s="182"/>
      <c r="N137" s="183" t="str">
        <f>+IFERROR(L137/#REF!*100-100,"-")</f>
        <v>-</v>
      </c>
      <c r="O137" s="182"/>
      <c r="P137" s="182"/>
      <c r="Q137" s="182"/>
      <c r="R137" s="184" t="str">
        <f>+IFERROR(P137/#REF!*100-100,"-")</f>
        <v>-</v>
      </c>
      <c r="S137" s="181"/>
      <c r="T137" s="182"/>
      <c r="U137" s="182"/>
      <c r="V137" s="183" t="str">
        <f>+IFERROR(T137/#REF!*100-100,"-")</f>
        <v>-</v>
      </c>
      <c r="W137" s="181"/>
      <c r="X137" s="182"/>
      <c r="Y137" s="182"/>
      <c r="Z137" s="185" t="str">
        <f>+IFERROR(X137/#REF!*100-100,"-")</f>
        <v>-</v>
      </c>
      <c r="AA137" s="181"/>
      <c r="AB137" s="182"/>
      <c r="AC137" s="182"/>
      <c r="AD137" s="183" t="str">
        <f>+IFERROR(AB137/#REF!*100-100,"-")</f>
        <v>-</v>
      </c>
      <c r="AE137" s="181"/>
      <c r="AF137" s="182"/>
      <c r="AG137" s="182"/>
      <c r="AH137" s="183" t="str">
        <f>+IFERROR(AF137/#REF!*100-100,"-")</f>
        <v>-</v>
      </c>
      <c r="AI137" s="186"/>
      <c r="AJ137" s="184"/>
      <c r="AK137" s="182"/>
      <c r="AL137" s="183" t="str">
        <f>+IFERROR(AJ137/#REF!*100-100,"-")</f>
        <v>-</v>
      </c>
      <c r="AM137" s="186"/>
      <c r="AN137" s="184"/>
      <c r="AO137" s="182"/>
      <c r="AP137" s="183"/>
      <c r="AQ137" s="181"/>
      <c r="AR137" s="182"/>
      <c r="AS137" s="182"/>
      <c r="AT137" s="183"/>
      <c r="AU137" s="182"/>
      <c r="AV137" s="182"/>
      <c r="AW137" s="182"/>
      <c r="AX137" s="184"/>
      <c r="AY137" s="181"/>
      <c r="AZ137" s="182"/>
      <c r="BA137" s="182"/>
      <c r="BB137" s="183"/>
      <c r="BC137" s="193"/>
    </row>
    <row r="138" spans="1:60">
      <c r="A138" s="202">
        <v>3.04</v>
      </c>
      <c r="B138" s="180" t="s">
        <v>295</v>
      </c>
      <c r="C138" s="168">
        <f t="shared" ref="C138:L138" si="663">C139</f>
        <v>175000</v>
      </c>
      <c r="D138" s="169">
        <f t="shared" si="663"/>
        <v>172469.93596999999</v>
      </c>
      <c r="E138" s="169">
        <f t="shared" ref="E138:E139" si="664">+C138-D138</f>
        <v>2530.0640300000086</v>
      </c>
      <c r="F138" s="170">
        <f t="shared" ref="F138:F139" si="665">+(D138/C138)*100</f>
        <v>98.554249125714279</v>
      </c>
      <c r="G138" s="168">
        <f t="shared" si="663"/>
        <v>199000</v>
      </c>
      <c r="H138" s="169">
        <f t="shared" si="663"/>
        <v>196417.39319000003</v>
      </c>
      <c r="I138" s="169">
        <f t="shared" ref="I138:I139" si="666">+G138-H138</f>
        <v>2582.6068099999684</v>
      </c>
      <c r="J138" s="170">
        <f t="shared" ref="J138:J139" si="667">+(H138/G138)*100</f>
        <v>98.702207633165855</v>
      </c>
      <c r="K138" s="168">
        <f t="shared" si="663"/>
        <v>180000</v>
      </c>
      <c r="L138" s="169">
        <f t="shared" si="663"/>
        <v>134938.03050999998</v>
      </c>
      <c r="M138" s="169">
        <f t="shared" ref="M138:M139" si="668">+K138-L138</f>
        <v>45061.969490000018</v>
      </c>
      <c r="N138" s="170">
        <f t="shared" ref="N138:N139" si="669">+(L138/K138)*100</f>
        <v>74.965572505555542</v>
      </c>
      <c r="O138" s="169">
        <f t="shared" ref="O138:P138" si="670">O139</f>
        <v>197800</v>
      </c>
      <c r="P138" s="169">
        <f t="shared" si="670"/>
        <v>170319.16545</v>
      </c>
      <c r="Q138" s="169">
        <f t="shared" ref="Q138:Q139" si="671">+O138-P138</f>
        <v>27480.83455</v>
      </c>
      <c r="R138" s="171">
        <f t="shared" ref="R138:R139" si="672">+(P138/O138)*100</f>
        <v>86.106757052578359</v>
      </c>
      <c r="S138" s="168">
        <f t="shared" ref="S138:X138" si="673">S139</f>
        <v>208949</v>
      </c>
      <c r="T138" s="169">
        <f t="shared" si="673"/>
        <v>155786.22146999999</v>
      </c>
      <c r="U138" s="169">
        <f t="shared" ref="U138:U139" si="674">+S138-T138</f>
        <v>53162.778530000011</v>
      </c>
      <c r="V138" s="170">
        <f t="shared" ref="V138:V139" si="675">+(T138/S138)*100</f>
        <v>74.55705529578988</v>
      </c>
      <c r="W138" s="168">
        <f t="shared" ref="W138" si="676">W139</f>
        <v>421402</v>
      </c>
      <c r="X138" s="169">
        <f t="shared" si="673"/>
        <v>223721.65649999998</v>
      </c>
      <c r="Y138" s="169">
        <f t="shared" ref="Y138:Y139" si="677">+W138-X138</f>
        <v>197680.34350000002</v>
      </c>
      <c r="Z138" s="172">
        <f t="shared" ref="Z138:Z139" si="678">+(X138/W138)*100</f>
        <v>53.089842122249067</v>
      </c>
      <c r="AA138" s="168">
        <f t="shared" ref="AA138:AF138" si="679">AA139</f>
        <v>420166</v>
      </c>
      <c r="AB138" s="169">
        <f t="shared" si="679"/>
        <v>340833.74187999999</v>
      </c>
      <c r="AC138" s="169">
        <f t="shared" ref="AC138:AC139" si="680">+AA138-AB138</f>
        <v>79332.258120000013</v>
      </c>
      <c r="AD138" s="170">
        <f t="shared" ref="AD138:AD139" si="681">+(AB138/AA138)*100</f>
        <v>81.118829672081986</v>
      </c>
      <c r="AE138" s="168">
        <f t="shared" ref="AE138" si="682">AE139</f>
        <v>445517</v>
      </c>
      <c r="AF138" s="169">
        <f t="shared" si="679"/>
        <v>334305.56579000002</v>
      </c>
      <c r="AG138" s="169">
        <f t="shared" ref="AG138:AG139" si="683">+AE138-AF138</f>
        <v>111211.43420999998</v>
      </c>
      <c r="AH138" s="170">
        <f t="shared" ref="AH138:AH139" si="684">+(AF138/AE138)*100</f>
        <v>75.037667651290533</v>
      </c>
      <c r="AI138" s="173">
        <f t="shared" ref="AI138:AN138" si="685">AI139</f>
        <v>404577.5</v>
      </c>
      <c r="AJ138" s="171">
        <f t="shared" si="685"/>
        <v>236124.01079999999</v>
      </c>
      <c r="AK138" s="169">
        <f t="shared" ref="AK138:AK139" si="686">+AI138-AJ138</f>
        <v>168453.48920000001</v>
      </c>
      <c r="AL138" s="170">
        <f t="shared" ref="AL138:AL139" si="687">+(AJ138/AI138)*100</f>
        <v>58.363109861522197</v>
      </c>
      <c r="AM138" s="173">
        <f t="shared" ref="AM138" si="688">AM139</f>
        <v>381577.5</v>
      </c>
      <c r="AN138" s="171">
        <f t="shared" si="685"/>
        <v>367462.14753999998</v>
      </c>
      <c r="AO138" s="169">
        <f t="shared" ref="AO138:AO139" si="689">+AM138-AN138</f>
        <v>14115.352460000024</v>
      </c>
      <c r="AP138" s="170">
        <f t="shared" ref="AP138:AP139" si="690">+(AN138/AM138)*100</f>
        <v>96.300790151410908</v>
      </c>
      <c r="AQ138" s="168">
        <f t="shared" ref="AQ138" si="691">AQ139</f>
        <v>476640.5</v>
      </c>
      <c r="AR138" s="169">
        <f>AR139</f>
        <v>418809.07672000001</v>
      </c>
      <c r="AS138" s="169">
        <f t="shared" ref="AS138:AS139" si="692">+AQ138-AR138</f>
        <v>57831.423279999988</v>
      </c>
      <c r="AT138" s="170">
        <f t="shared" ref="AT138:AT139" si="693">+(AR138/AQ138)*100</f>
        <v>87.866867528042619</v>
      </c>
      <c r="AU138" s="169">
        <f>AU139</f>
        <v>481706</v>
      </c>
      <c r="AV138" s="169">
        <f t="shared" ref="AV138:BC138" si="694">AV139</f>
        <v>424907.41589000006</v>
      </c>
      <c r="AW138" s="169">
        <f t="shared" ref="AW138:AW139" si="695">+AU138-AV138</f>
        <v>56798.584109999938</v>
      </c>
      <c r="AX138" s="171">
        <f t="shared" ref="AX138:AX139" si="696">+(AV138/AU138)*100</f>
        <v>88.208869287490728</v>
      </c>
      <c r="AY138" s="168">
        <f t="shared" ref="AY138" si="697">AY139</f>
        <v>480516</v>
      </c>
      <c r="AZ138" s="169">
        <f t="shared" si="694"/>
        <v>381548.13118999999</v>
      </c>
      <c r="BA138" s="169">
        <f t="shared" ref="BA138:BA139" si="698">+AY138-AZ138</f>
        <v>98967.868810000014</v>
      </c>
      <c r="BB138" s="170">
        <f t="shared" ref="BB138:BB139" si="699">+(AZ138/AY138)*100</f>
        <v>79.403834875425588</v>
      </c>
      <c r="BC138" s="174">
        <f t="shared" si="694"/>
        <v>481706</v>
      </c>
    </row>
    <row r="139" spans="1:60">
      <c r="A139" s="204" t="s">
        <v>296</v>
      </c>
      <c r="B139" s="218" t="s">
        <v>297</v>
      </c>
      <c r="C139" s="175">
        <v>175000</v>
      </c>
      <c r="D139" s="176">
        <v>172469.93596999999</v>
      </c>
      <c r="E139" s="176">
        <f t="shared" si="664"/>
        <v>2530.0640300000086</v>
      </c>
      <c r="F139" s="177">
        <f t="shared" si="665"/>
        <v>98.554249125714279</v>
      </c>
      <c r="G139" s="175">
        <v>199000</v>
      </c>
      <c r="H139" s="176">
        <v>196417.39319000003</v>
      </c>
      <c r="I139" s="176">
        <f t="shared" si="666"/>
        <v>2582.6068099999684</v>
      </c>
      <c r="J139" s="177">
        <f t="shared" si="667"/>
        <v>98.702207633165855</v>
      </c>
      <c r="K139" s="175">
        <v>180000</v>
      </c>
      <c r="L139" s="176">
        <v>134938.03050999998</v>
      </c>
      <c r="M139" s="176">
        <f t="shared" si="668"/>
        <v>45061.969490000018</v>
      </c>
      <c r="N139" s="177">
        <f t="shared" si="669"/>
        <v>74.965572505555542</v>
      </c>
      <c r="O139" s="176">
        <v>197800</v>
      </c>
      <c r="P139" s="176">
        <v>170319.16545</v>
      </c>
      <c r="Q139" s="176">
        <f t="shared" si="671"/>
        <v>27480.83455</v>
      </c>
      <c r="R139" s="136">
        <f t="shared" si="672"/>
        <v>86.106757052578359</v>
      </c>
      <c r="S139" s="175">
        <v>208949</v>
      </c>
      <c r="T139" s="176">
        <v>155786.22146999999</v>
      </c>
      <c r="U139" s="176">
        <f t="shared" si="674"/>
        <v>53162.778530000011</v>
      </c>
      <c r="V139" s="177">
        <f t="shared" si="675"/>
        <v>74.55705529578988</v>
      </c>
      <c r="W139" s="175">
        <v>421402</v>
      </c>
      <c r="X139" s="176">
        <v>223721.65649999998</v>
      </c>
      <c r="Y139" s="176">
        <f t="shared" si="677"/>
        <v>197680.34350000002</v>
      </c>
      <c r="Z139" s="178">
        <f t="shared" si="678"/>
        <v>53.089842122249067</v>
      </c>
      <c r="AA139" s="175">
        <v>420166</v>
      </c>
      <c r="AB139" s="176">
        <v>340833.74187999999</v>
      </c>
      <c r="AC139" s="176">
        <f t="shared" si="680"/>
        <v>79332.258120000013</v>
      </c>
      <c r="AD139" s="177">
        <f t="shared" si="681"/>
        <v>81.118829672081986</v>
      </c>
      <c r="AE139" s="175">
        <v>445517</v>
      </c>
      <c r="AF139" s="176">
        <v>334305.56579000002</v>
      </c>
      <c r="AG139" s="176">
        <f t="shared" si="683"/>
        <v>111211.43420999998</v>
      </c>
      <c r="AH139" s="177">
        <f t="shared" si="684"/>
        <v>75.037667651290533</v>
      </c>
      <c r="AI139" s="135">
        <v>404577.5</v>
      </c>
      <c r="AJ139" s="136">
        <v>236124.01079999999</v>
      </c>
      <c r="AK139" s="176">
        <f t="shared" si="686"/>
        <v>168453.48920000001</v>
      </c>
      <c r="AL139" s="177">
        <f t="shared" si="687"/>
        <v>58.363109861522197</v>
      </c>
      <c r="AM139" s="135">
        <v>381577.5</v>
      </c>
      <c r="AN139" s="136">
        <v>367462.14753999998</v>
      </c>
      <c r="AO139" s="176">
        <f t="shared" si="689"/>
        <v>14115.352460000024</v>
      </c>
      <c r="AP139" s="177">
        <f t="shared" si="690"/>
        <v>96.300790151410908</v>
      </c>
      <c r="AQ139" s="175">
        <v>476640.5</v>
      </c>
      <c r="AR139" s="176">
        <v>418809.07672000001</v>
      </c>
      <c r="AS139" s="176">
        <f t="shared" si="692"/>
        <v>57831.423279999988</v>
      </c>
      <c r="AT139" s="177">
        <f t="shared" si="693"/>
        <v>87.866867528042619</v>
      </c>
      <c r="AU139" s="176">
        <v>481706</v>
      </c>
      <c r="AV139" s="176">
        <v>424907.41589000006</v>
      </c>
      <c r="AW139" s="176">
        <f t="shared" si="695"/>
        <v>56798.584109999938</v>
      </c>
      <c r="AX139" s="136">
        <f t="shared" si="696"/>
        <v>88.208869287490728</v>
      </c>
      <c r="AY139" s="175">
        <v>480516</v>
      </c>
      <c r="AZ139" s="176">
        <v>381548.13118999999</v>
      </c>
      <c r="BA139" s="176">
        <f t="shared" si="698"/>
        <v>98967.868810000014</v>
      </c>
      <c r="BB139" s="177">
        <f t="shared" si="699"/>
        <v>79.403834875425588</v>
      </c>
      <c r="BC139" s="179">
        <v>481706</v>
      </c>
    </row>
    <row r="140" spans="1:60">
      <c r="A140" s="204"/>
      <c r="B140" s="218"/>
      <c r="C140" s="175"/>
      <c r="D140" s="176"/>
      <c r="E140" s="176"/>
      <c r="F140" s="177"/>
      <c r="G140" s="175"/>
      <c r="H140" s="176"/>
      <c r="I140" s="176"/>
      <c r="J140" s="177"/>
      <c r="K140" s="175"/>
      <c r="L140" s="176"/>
      <c r="M140" s="176"/>
      <c r="N140" s="177"/>
      <c r="O140" s="176"/>
      <c r="P140" s="176"/>
      <c r="Q140" s="176"/>
      <c r="R140" s="136"/>
      <c r="S140" s="175"/>
      <c r="T140" s="176"/>
      <c r="U140" s="176"/>
      <c r="V140" s="177"/>
      <c r="W140" s="175"/>
      <c r="X140" s="176"/>
      <c r="Y140" s="176"/>
      <c r="Z140" s="178"/>
      <c r="AA140" s="175"/>
      <c r="AB140" s="176"/>
      <c r="AC140" s="176"/>
      <c r="AD140" s="177"/>
      <c r="AE140" s="175"/>
      <c r="AF140" s="176"/>
      <c r="AG140" s="176"/>
      <c r="AH140" s="177"/>
      <c r="AI140" s="135"/>
      <c r="AJ140" s="136"/>
      <c r="AK140" s="176"/>
      <c r="AL140" s="177"/>
      <c r="AM140" s="135"/>
      <c r="AN140" s="136"/>
      <c r="AO140" s="176"/>
      <c r="AP140" s="177"/>
      <c r="AQ140" s="175"/>
      <c r="AR140" s="176"/>
      <c r="AS140" s="176"/>
      <c r="AT140" s="177"/>
      <c r="AU140" s="176"/>
      <c r="AV140" s="176"/>
      <c r="AW140" s="176"/>
      <c r="AX140" s="136"/>
      <c r="AY140" s="175"/>
      <c r="AZ140" s="176"/>
      <c r="BA140" s="176"/>
      <c r="BB140" s="177"/>
      <c r="BC140" s="179"/>
    </row>
    <row r="141" spans="1:60">
      <c r="A141" s="203">
        <v>4</v>
      </c>
      <c r="B141" s="180" t="s">
        <v>298</v>
      </c>
      <c r="C141" s="168">
        <f>C143+C147</f>
        <v>150032699.30000001</v>
      </c>
      <c r="D141" s="169">
        <f>D143+D147</f>
        <v>120002769.53371</v>
      </c>
      <c r="E141" s="169">
        <f t="shared" ref="E141" si="700">+C141-D141</f>
        <v>30029929.766290009</v>
      </c>
      <c r="F141" s="170">
        <f>+(D141/C141)*100</f>
        <v>79.984410127659416</v>
      </c>
      <c r="G141" s="168">
        <f>G143+G147</f>
        <v>160520000</v>
      </c>
      <c r="H141" s="169">
        <f>H143+H147</f>
        <v>136387092.85730988</v>
      </c>
      <c r="I141" s="169">
        <f t="shared" ref="I141" si="701">+G141-H141</f>
        <v>24132907.142690122</v>
      </c>
      <c r="J141" s="170">
        <f>+(H141/G141)*100</f>
        <v>84.965794204653548</v>
      </c>
      <c r="K141" s="168">
        <f>K143+K147</f>
        <v>168000000</v>
      </c>
      <c r="L141" s="169">
        <f>L143+L147</f>
        <v>122639097.4242</v>
      </c>
      <c r="M141" s="169">
        <f t="shared" ref="M141" si="702">+K141-L141</f>
        <v>45360902.575800002</v>
      </c>
      <c r="N141" s="170">
        <f>+(L141/K141)*100</f>
        <v>72.999462752499994</v>
      </c>
      <c r="O141" s="169">
        <f>O143+O147</f>
        <v>196500000</v>
      </c>
      <c r="P141" s="169">
        <f>P143+P147</f>
        <v>152105766.07623002</v>
      </c>
      <c r="Q141" s="169">
        <f t="shared" ref="Q141" si="703">+O141-P141</f>
        <v>44394233.923769981</v>
      </c>
      <c r="R141" s="171">
        <f>+(P141/O141)*100</f>
        <v>77.407514542610699</v>
      </c>
      <c r="S141" s="168">
        <f>S143+S147</f>
        <v>186605941.62</v>
      </c>
      <c r="T141" s="169">
        <f>T143+T147</f>
        <v>159818507.18443996</v>
      </c>
      <c r="U141" s="169">
        <f t="shared" ref="U141" si="704">+S141-T141</f>
        <v>26787434.435560048</v>
      </c>
      <c r="V141" s="170">
        <f>+(T141/S141)*100</f>
        <v>85.644918804295443</v>
      </c>
      <c r="W141" s="168">
        <f>W143+W147</f>
        <v>142129397.98699999</v>
      </c>
      <c r="X141" s="169">
        <f>X143+X147</f>
        <v>79929576.251899987</v>
      </c>
      <c r="Y141" s="169">
        <f t="shared" ref="Y141" si="705">+W141-X141</f>
        <v>62199821.735100001</v>
      </c>
      <c r="Z141" s="172">
        <f>+(X141/W141)*100</f>
        <v>56.237187650095322</v>
      </c>
      <c r="AA141" s="168">
        <f>AA143+AA147</f>
        <v>157505514.44232997</v>
      </c>
      <c r="AB141" s="169">
        <f>AB143+AB147</f>
        <v>142057211.89062998</v>
      </c>
      <c r="AC141" s="169">
        <f t="shared" ref="AC141" si="706">+AA141-AB141</f>
        <v>15448302.551699996</v>
      </c>
      <c r="AD141" s="170">
        <f>+(AB141/AA141)*100</f>
        <v>90.191897339977686</v>
      </c>
      <c r="AE141" s="168">
        <f>AE143+AE147</f>
        <v>150144358.42287999</v>
      </c>
      <c r="AF141" s="169">
        <f>AF143+AF147</f>
        <v>58354064.188979998</v>
      </c>
      <c r="AG141" s="169">
        <f t="shared" ref="AG141" si="707">+AE141-AF141</f>
        <v>91790294.233899996</v>
      </c>
      <c r="AH141" s="170">
        <f>+(AF141/AE141)*100</f>
        <v>38.865305897559196</v>
      </c>
      <c r="AI141" s="173">
        <f>AI143+AI147</f>
        <v>159400616.99074003</v>
      </c>
      <c r="AJ141" s="171">
        <f>AJ143+AJ147</f>
        <v>129251829.70621999</v>
      </c>
      <c r="AK141" s="169">
        <f t="shared" ref="AK141" si="708">+AI141-AJ141</f>
        <v>30148787.284520045</v>
      </c>
      <c r="AL141" s="170">
        <f>+(AJ141/AI141)*100</f>
        <v>81.08615395994893</v>
      </c>
      <c r="AM141" s="173">
        <f>AM143+AM147</f>
        <v>182000000</v>
      </c>
      <c r="AN141" s="171">
        <f>AN143+AN147</f>
        <v>131465309.17631999</v>
      </c>
      <c r="AO141" s="169">
        <f t="shared" ref="AO141" si="709">+AM141-AN141</f>
        <v>50534690.823680013</v>
      </c>
      <c r="AP141" s="170">
        <f>+(AN141/AM141)*100</f>
        <v>72.23368636061538</v>
      </c>
      <c r="AQ141" s="168">
        <f>AQ143+AQ147</f>
        <v>530508768.69569993</v>
      </c>
      <c r="AR141" s="169">
        <f>AR143+AR147</f>
        <v>363823351.69224</v>
      </c>
      <c r="AS141" s="169">
        <f t="shared" ref="AS141" si="710">+AQ141-AR141</f>
        <v>166685417.00345993</v>
      </c>
      <c r="AT141" s="170">
        <f>+(AR141/AQ141)*100</f>
        <v>68.580082585011752</v>
      </c>
      <c r="AU141" s="169">
        <f>AU143+AU147</f>
        <v>399300158.62674993</v>
      </c>
      <c r="AV141" s="169">
        <f>AV143+AV147</f>
        <v>284607933.43993002</v>
      </c>
      <c r="AW141" s="169">
        <f t="shared" ref="AW141" si="711">+AU141-AV141</f>
        <v>114692225.18681991</v>
      </c>
      <c r="AX141" s="171">
        <f>+(AV141/AU141)*100</f>
        <v>71.276689300284076</v>
      </c>
      <c r="AY141" s="168">
        <f>AY143+AY147</f>
        <v>444416169.84186</v>
      </c>
      <c r="AZ141" s="169">
        <f>AZ143+AZ147</f>
        <v>420318217.80107003</v>
      </c>
      <c r="BA141" s="169">
        <f t="shared" ref="BA141" si="712">+AY141-AZ141</f>
        <v>24097952.040789962</v>
      </c>
      <c r="BB141" s="170">
        <f>+(AZ141/AY141)*100</f>
        <v>94.577615830367975</v>
      </c>
      <c r="BC141" s="174">
        <f>BC143+BC147</f>
        <v>320776161.25330001</v>
      </c>
    </row>
    <row r="142" spans="1:60">
      <c r="A142" s="204"/>
      <c r="B142" s="218"/>
      <c r="C142" s="175"/>
      <c r="D142" s="176"/>
      <c r="E142" s="176"/>
      <c r="F142" s="177"/>
      <c r="G142" s="175"/>
      <c r="H142" s="176"/>
      <c r="I142" s="176"/>
      <c r="J142" s="177"/>
      <c r="K142" s="175"/>
      <c r="L142" s="176"/>
      <c r="M142" s="176"/>
      <c r="N142" s="177"/>
      <c r="O142" s="176"/>
      <c r="P142" s="176"/>
      <c r="Q142" s="176"/>
      <c r="R142" s="136"/>
      <c r="S142" s="175"/>
      <c r="T142" s="176"/>
      <c r="U142" s="176"/>
      <c r="V142" s="177"/>
      <c r="W142" s="175"/>
      <c r="X142" s="176"/>
      <c r="Y142" s="176"/>
      <c r="Z142" s="178"/>
      <c r="AA142" s="175"/>
      <c r="AB142" s="176"/>
      <c r="AC142" s="176"/>
      <c r="AD142" s="177"/>
      <c r="AE142" s="175"/>
      <c r="AF142" s="176"/>
      <c r="AG142" s="176"/>
      <c r="AH142" s="177"/>
      <c r="AI142" s="135"/>
      <c r="AJ142" s="136"/>
      <c r="AK142" s="176"/>
      <c r="AL142" s="177"/>
      <c r="AM142" s="135"/>
      <c r="AN142" s="136"/>
      <c r="AO142" s="176"/>
      <c r="AP142" s="177"/>
      <c r="AQ142" s="175"/>
      <c r="AR142" s="176"/>
      <c r="AS142" s="176"/>
      <c r="AT142" s="177"/>
      <c r="AU142" s="176"/>
      <c r="AV142" s="176"/>
      <c r="AW142" s="176"/>
      <c r="AX142" s="136"/>
      <c r="AY142" s="175"/>
      <c r="AZ142" s="176"/>
      <c r="BA142" s="176"/>
      <c r="BB142" s="177"/>
      <c r="BC142" s="179"/>
    </row>
    <row r="143" spans="1:60">
      <c r="A143" s="203">
        <v>4.01</v>
      </c>
      <c r="B143" s="180" t="s">
        <v>299</v>
      </c>
      <c r="C143" s="168">
        <f>SUM(C145:C145)</f>
        <v>10000000</v>
      </c>
      <c r="D143" s="169">
        <f>SUM(D145:D145)</f>
        <v>9871889.203639999</v>
      </c>
      <c r="E143" s="169">
        <f t="shared" ref="E143" si="713">+C143-D143</f>
        <v>128110.79636000097</v>
      </c>
      <c r="F143" s="170">
        <f>+(D143/C143)*100</f>
        <v>98.718892036399978</v>
      </c>
      <c r="G143" s="168">
        <f>SUM(G145:G145)</f>
        <v>6000000</v>
      </c>
      <c r="H143" s="169">
        <f>SUM(H145:H145)</f>
        <v>4525430.5208299998</v>
      </c>
      <c r="I143" s="169">
        <f t="shared" ref="I143" si="714">+G143-H143</f>
        <v>1474569.4791700002</v>
      </c>
      <c r="J143" s="170">
        <f>+(H143/G143)*100</f>
        <v>75.423842013833337</v>
      </c>
      <c r="K143" s="168">
        <f>SUM(K145:K145)</f>
        <v>7000000</v>
      </c>
      <c r="L143" s="169">
        <f>SUM(L145:L145)</f>
        <v>3556100.9803100005</v>
      </c>
      <c r="M143" s="169">
        <f t="shared" ref="M143" si="715">+K143-L143</f>
        <v>3443899.0196899995</v>
      </c>
      <c r="N143" s="170">
        <f>+(L143/K143)*100</f>
        <v>50.801442575857145</v>
      </c>
      <c r="O143" s="169">
        <f>SUM(O145:O145)</f>
        <v>9500000</v>
      </c>
      <c r="P143" s="169">
        <f>SUM(P145:P145)</f>
        <v>8359489.8760399995</v>
      </c>
      <c r="Q143" s="169">
        <f t="shared" ref="Q143" si="716">+O143-P143</f>
        <v>1140510.1239600005</v>
      </c>
      <c r="R143" s="171">
        <f>+(P143/O143)*100</f>
        <v>87.994630274105262</v>
      </c>
      <c r="S143" s="168">
        <f>SUM(S145:S145)</f>
        <v>11000000</v>
      </c>
      <c r="T143" s="169">
        <f>SUM(T145:T145)</f>
        <v>5977216.4753999999</v>
      </c>
      <c r="U143" s="169">
        <f t="shared" ref="U143" si="717">+S143-T143</f>
        <v>5022783.5246000001</v>
      </c>
      <c r="V143" s="170">
        <f>+(T143/S143)*100</f>
        <v>54.338331594545451</v>
      </c>
      <c r="W143" s="168">
        <f>SUM(W145:W145)</f>
        <v>10000000</v>
      </c>
      <c r="X143" s="169">
        <f>SUM(X145:X145)</f>
        <v>8100320.0870300001</v>
      </c>
      <c r="Y143" s="169">
        <f t="shared" ref="Y143" si="718">+W143-X143</f>
        <v>1899679.9129699999</v>
      </c>
      <c r="Z143" s="172">
        <f>+(X143/W143)*100</f>
        <v>81.003200870299992</v>
      </c>
      <c r="AA143" s="168">
        <f>SUM(AA145:AA145)</f>
        <v>7050000</v>
      </c>
      <c r="AB143" s="169">
        <f>SUM(AB145:AB145)</f>
        <v>6308717.3667699993</v>
      </c>
      <c r="AC143" s="169">
        <f t="shared" ref="AC143" si="719">+AA143-AB143</f>
        <v>741282.63323000073</v>
      </c>
      <c r="AD143" s="170">
        <f>+(AB143/AA143)*100</f>
        <v>89.485352720141833</v>
      </c>
      <c r="AE143" s="168">
        <f>SUM(AE145:AE145)</f>
        <v>14000000</v>
      </c>
      <c r="AF143" s="169">
        <f>SUM(AF145:AF145)</f>
        <v>13680967.313790001</v>
      </c>
      <c r="AG143" s="169">
        <f t="shared" ref="AG143" si="720">+AE143-AF143</f>
        <v>319032.68620999902</v>
      </c>
      <c r="AH143" s="170">
        <f>+(AF143/AE143)*100</f>
        <v>97.721195098500004</v>
      </c>
      <c r="AI143" s="173">
        <f>SUM(AI145:AI145)</f>
        <v>20000000</v>
      </c>
      <c r="AJ143" s="171">
        <f>SUM(AJ145:AJ145)</f>
        <v>18881270.832709998</v>
      </c>
      <c r="AK143" s="169">
        <f t="shared" ref="AK143" si="721">+AI143-AJ143</f>
        <v>1118729.1672900021</v>
      </c>
      <c r="AL143" s="170">
        <f>+(AJ143/AI143)*100</f>
        <v>94.406354163549992</v>
      </c>
      <c r="AM143" s="173">
        <f>SUM(AM145:AM145)</f>
        <v>13500000</v>
      </c>
      <c r="AN143" s="171">
        <f>SUM(AN145:AN145)</f>
        <v>9589407.8415599987</v>
      </c>
      <c r="AO143" s="169">
        <f t="shared" ref="AO143" si="722">+AM143-AN143</f>
        <v>3910592.1584400013</v>
      </c>
      <c r="AP143" s="170">
        <f>+(AN143/AM143)*100</f>
        <v>71.032650678222211</v>
      </c>
      <c r="AQ143" s="168">
        <f>SUM(AQ145:AQ145)</f>
        <v>7500000</v>
      </c>
      <c r="AR143" s="169">
        <f>SUM(AR145:AR145)</f>
        <v>3576975.6544899996</v>
      </c>
      <c r="AS143" s="169">
        <f t="shared" ref="AS143" si="723">+AQ143-AR143</f>
        <v>3923024.3455100004</v>
      </c>
      <c r="AT143" s="170">
        <f>+(AR143/AQ143)*100</f>
        <v>47.693008726533328</v>
      </c>
      <c r="AU143" s="169">
        <f>SUM(AU145:AU145)</f>
        <v>3000000</v>
      </c>
      <c r="AV143" s="169">
        <f>SUM(AV145:AV145)</f>
        <v>2088521.5441999999</v>
      </c>
      <c r="AW143" s="169">
        <f t="shared" ref="AW143" si="724">+AU143-AV143</f>
        <v>911478.45580000011</v>
      </c>
      <c r="AX143" s="171">
        <f>+(AV143/AU143)*100</f>
        <v>69.617384806666664</v>
      </c>
      <c r="AY143" s="168">
        <f>SUM(AY145:AY145)</f>
        <v>3000000</v>
      </c>
      <c r="AZ143" s="169">
        <f>SUM(AZ145:AZ145)</f>
        <v>1929349.01761</v>
      </c>
      <c r="BA143" s="169">
        <f t="shared" ref="BA143" si="725">+AY143-AZ143</f>
        <v>1070650.98239</v>
      </c>
      <c r="BB143" s="170">
        <f>+(AZ143/AY143)*100</f>
        <v>64.311633920333335</v>
      </c>
      <c r="BC143" s="174">
        <f>SUM(BC145:BC145)</f>
        <v>12000000</v>
      </c>
    </row>
    <row r="144" spans="1:60">
      <c r="A144" s="203"/>
      <c r="B144" s="180"/>
      <c r="C144" s="168"/>
      <c r="D144" s="169"/>
      <c r="E144" s="169"/>
      <c r="F144" s="170"/>
      <c r="G144" s="168"/>
      <c r="H144" s="169"/>
      <c r="I144" s="169"/>
      <c r="J144" s="170"/>
      <c r="K144" s="168"/>
      <c r="L144" s="169"/>
      <c r="M144" s="169"/>
      <c r="N144" s="170"/>
      <c r="O144" s="169"/>
      <c r="P144" s="169"/>
      <c r="Q144" s="169"/>
      <c r="R144" s="171"/>
      <c r="S144" s="168"/>
      <c r="T144" s="169"/>
      <c r="U144" s="169"/>
      <c r="V144" s="170"/>
      <c r="W144" s="168"/>
      <c r="X144" s="169"/>
      <c r="Y144" s="169"/>
      <c r="Z144" s="172"/>
      <c r="AA144" s="168"/>
      <c r="AB144" s="169"/>
      <c r="AC144" s="169"/>
      <c r="AD144" s="170"/>
      <c r="AE144" s="168"/>
      <c r="AF144" s="169"/>
      <c r="AG144" s="169"/>
      <c r="AH144" s="170"/>
      <c r="AI144" s="173"/>
      <c r="AJ144" s="171"/>
      <c r="AK144" s="169"/>
      <c r="AL144" s="170"/>
      <c r="AM144" s="173"/>
      <c r="AN144" s="171"/>
      <c r="AO144" s="169"/>
      <c r="AP144" s="170"/>
      <c r="AQ144" s="168"/>
      <c r="AR144" s="169"/>
      <c r="AS144" s="169"/>
      <c r="AT144" s="170"/>
      <c r="AU144" s="169"/>
      <c r="AV144" s="169"/>
      <c r="AW144" s="169"/>
      <c r="AX144" s="171"/>
      <c r="AY144" s="168"/>
      <c r="AZ144" s="169"/>
      <c r="BA144" s="169"/>
      <c r="BB144" s="170"/>
      <c r="BC144" s="174"/>
    </row>
    <row r="145" spans="1:56">
      <c r="A145" s="204" t="s">
        <v>300</v>
      </c>
      <c r="B145" s="218" t="s">
        <v>301</v>
      </c>
      <c r="C145" s="175">
        <v>10000000</v>
      </c>
      <c r="D145" s="176">
        <v>9871889.203639999</v>
      </c>
      <c r="E145" s="176">
        <f t="shared" ref="E145" si="726">+C145-D145</f>
        <v>128110.79636000097</v>
      </c>
      <c r="F145" s="177">
        <f t="shared" ref="F145" si="727">+(D145/C145)*100</f>
        <v>98.718892036399978</v>
      </c>
      <c r="G145" s="175">
        <v>6000000</v>
      </c>
      <c r="H145" s="176">
        <v>4525430.5208299998</v>
      </c>
      <c r="I145" s="176">
        <f t="shared" ref="I145" si="728">+G145-H145</f>
        <v>1474569.4791700002</v>
      </c>
      <c r="J145" s="177">
        <f t="shared" ref="J145" si="729">+(H145/G145)*100</f>
        <v>75.423842013833337</v>
      </c>
      <c r="K145" s="175">
        <v>7000000</v>
      </c>
      <c r="L145" s="176">
        <v>3556100.9803100005</v>
      </c>
      <c r="M145" s="176">
        <f t="shared" ref="M145" si="730">+K145-L145</f>
        <v>3443899.0196899995</v>
      </c>
      <c r="N145" s="177">
        <f t="shared" ref="N145" si="731">+(L145/K145)*100</f>
        <v>50.801442575857145</v>
      </c>
      <c r="O145" s="176">
        <v>9500000</v>
      </c>
      <c r="P145" s="176">
        <v>8359489.8760399995</v>
      </c>
      <c r="Q145" s="176">
        <f t="shared" ref="Q145" si="732">+O145-P145</f>
        <v>1140510.1239600005</v>
      </c>
      <c r="R145" s="136">
        <f t="shared" ref="R145" si="733">+(P145/O145)*100</f>
        <v>87.994630274105262</v>
      </c>
      <c r="S145" s="175">
        <v>11000000</v>
      </c>
      <c r="T145" s="176">
        <v>5977216.4753999999</v>
      </c>
      <c r="U145" s="176">
        <f t="shared" ref="U145" si="734">+S145-T145</f>
        <v>5022783.5246000001</v>
      </c>
      <c r="V145" s="177">
        <f t="shared" ref="V145" si="735">+(T145/S145)*100</f>
        <v>54.338331594545451</v>
      </c>
      <c r="W145" s="175">
        <v>10000000</v>
      </c>
      <c r="X145" s="176">
        <v>8100320.0870300001</v>
      </c>
      <c r="Y145" s="176">
        <f t="shared" ref="Y145" si="736">+W145-X145</f>
        <v>1899679.9129699999</v>
      </c>
      <c r="Z145" s="178">
        <f t="shared" ref="Z145" si="737">+(X145/W145)*100</f>
        <v>81.003200870299992</v>
      </c>
      <c r="AA145" s="175">
        <v>7050000</v>
      </c>
      <c r="AB145" s="176">
        <v>6308717.3667699993</v>
      </c>
      <c r="AC145" s="176">
        <f t="shared" ref="AC145" si="738">+AA145-AB145</f>
        <v>741282.63323000073</v>
      </c>
      <c r="AD145" s="177">
        <f t="shared" ref="AD145" si="739">+(AB145/AA145)*100</f>
        <v>89.485352720141833</v>
      </c>
      <c r="AE145" s="175">
        <v>14000000</v>
      </c>
      <c r="AF145" s="176">
        <v>13680967.313790001</v>
      </c>
      <c r="AG145" s="176">
        <f t="shared" ref="AG145" si="740">+AE145-AF145</f>
        <v>319032.68620999902</v>
      </c>
      <c r="AH145" s="177">
        <f t="shared" ref="AH145" si="741">+(AF145/AE145)*100</f>
        <v>97.721195098500004</v>
      </c>
      <c r="AI145" s="135">
        <v>20000000</v>
      </c>
      <c r="AJ145" s="136">
        <v>18881270.832709998</v>
      </c>
      <c r="AK145" s="176">
        <f t="shared" ref="AK145" si="742">+AI145-AJ145</f>
        <v>1118729.1672900021</v>
      </c>
      <c r="AL145" s="177">
        <f t="shared" ref="AL145" si="743">+(AJ145/AI145)*100</f>
        <v>94.406354163549992</v>
      </c>
      <c r="AM145" s="135">
        <v>13500000</v>
      </c>
      <c r="AN145" s="136">
        <v>9589407.8415599987</v>
      </c>
      <c r="AO145" s="176">
        <f t="shared" ref="AO145" si="744">+AM145-AN145</f>
        <v>3910592.1584400013</v>
      </c>
      <c r="AP145" s="177">
        <f t="shared" ref="AP145" si="745">+(AN145/AM145)*100</f>
        <v>71.032650678222211</v>
      </c>
      <c r="AQ145" s="175">
        <v>7500000</v>
      </c>
      <c r="AR145" s="176">
        <v>3576975.6544899996</v>
      </c>
      <c r="AS145" s="176">
        <f t="shared" ref="AS145" si="746">+AQ145-AR145</f>
        <v>3923024.3455100004</v>
      </c>
      <c r="AT145" s="177">
        <f t="shared" ref="AT145" si="747">+(AR145/AQ145)*100</f>
        <v>47.693008726533328</v>
      </c>
      <c r="AU145" s="176">
        <v>3000000</v>
      </c>
      <c r="AV145" s="176">
        <v>2088521.5441999999</v>
      </c>
      <c r="AW145" s="176">
        <f t="shared" ref="AW145" si="748">+AU145-AV145</f>
        <v>911478.45580000011</v>
      </c>
      <c r="AX145" s="136">
        <f t="shared" ref="AX145" si="749">+(AV145/AU145)*100</f>
        <v>69.617384806666664</v>
      </c>
      <c r="AY145" s="175">
        <v>3000000</v>
      </c>
      <c r="AZ145" s="176">
        <v>1929349.01761</v>
      </c>
      <c r="BA145" s="176">
        <f t="shared" ref="BA145" si="750">+AY145-AZ145</f>
        <v>1070650.98239</v>
      </c>
      <c r="BB145" s="177">
        <f t="shared" ref="BB145" si="751">+(AZ145/AY145)*100</f>
        <v>64.311633920333335</v>
      </c>
      <c r="BC145" s="179">
        <v>12000000</v>
      </c>
    </row>
    <row r="146" spans="1:56">
      <c r="A146" s="203"/>
      <c r="B146" s="218"/>
      <c r="C146" s="175"/>
      <c r="D146" s="176"/>
      <c r="E146" s="176"/>
      <c r="F146" s="177"/>
      <c r="G146" s="175"/>
      <c r="H146" s="176"/>
      <c r="I146" s="176"/>
      <c r="J146" s="177"/>
      <c r="K146" s="175"/>
      <c r="L146" s="176"/>
      <c r="M146" s="176"/>
      <c r="N146" s="177"/>
      <c r="O146" s="176"/>
      <c r="P146" s="176"/>
      <c r="Q146" s="176"/>
      <c r="R146" s="136"/>
      <c r="S146" s="175"/>
      <c r="T146" s="176"/>
      <c r="U146" s="176"/>
      <c r="V146" s="177"/>
      <c r="W146" s="175"/>
      <c r="X146" s="176"/>
      <c r="Y146" s="176"/>
      <c r="Z146" s="178"/>
      <c r="AA146" s="175"/>
      <c r="AB146" s="176"/>
      <c r="AC146" s="176"/>
      <c r="AD146" s="177"/>
      <c r="AE146" s="175"/>
      <c r="AF146" s="176"/>
      <c r="AG146" s="176"/>
      <c r="AH146" s="177"/>
      <c r="AI146" s="135"/>
      <c r="AJ146" s="136"/>
      <c r="AK146" s="176"/>
      <c r="AL146" s="177"/>
      <c r="AM146" s="135"/>
      <c r="AN146" s="136"/>
      <c r="AO146" s="176"/>
      <c r="AP146" s="177"/>
      <c r="AQ146" s="175"/>
      <c r="AR146" s="176"/>
      <c r="AS146" s="176"/>
      <c r="AT146" s="177"/>
      <c r="AU146" s="176"/>
      <c r="AV146" s="176"/>
      <c r="AW146" s="176"/>
      <c r="AX146" s="136"/>
      <c r="AY146" s="175"/>
      <c r="AZ146" s="176"/>
      <c r="BA146" s="176"/>
      <c r="BB146" s="177"/>
      <c r="BC146" s="179"/>
    </row>
    <row r="147" spans="1:56">
      <c r="A147" s="203">
        <v>4.0199999999999996</v>
      </c>
      <c r="B147" s="180" t="s">
        <v>302</v>
      </c>
      <c r="C147" s="168">
        <f>SUM(C149:C153)</f>
        <v>140032699.30000001</v>
      </c>
      <c r="D147" s="169">
        <f>SUM(D149:D153)</f>
        <v>110130880.33007</v>
      </c>
      <c r="E147" s="169">
        <f t="shared" ref="E147" si="752">+C147-D147</f>
        <v>29901818.969930008</v>
      </c>
      <c r="F147" s="170">
        <f t="shared" ref="F147" si="753">+(D147/C147)*100</f>
        <v>78.646545328766649</v>
      </c>
      <c r="G147" s="168">
        <f>SUM(G149:G153)</f>
        <v>154520000</v>
      </c>
      <c r="H147" s="169">
        <f>SUM(H149:H153)</f>
        <v>131861662.33647989</v>
      </c>
      <c r="I147" s="169">
        <f t="shared" ref="I147" si="754">+G147-H147</f>
        <v>22658337.663520113</v>
      </c>
      <c r="J147" s="170">
        <f t="shared" ref="J147" si="755">+(H147/G147)*100</f>
        <v>85.336307491897415</v>
      </c>
      <c r="K147" s="168">
        <f>SUM(K149:K153)</f>
        <v>161000000</v>
      </c>
      <c r="L147" s="169">
        <f>SUM(L149:L153)</f>
        <v>119082996.44389001</v>
      </c>
      <c r="M147" s="169">
        <f t="shared" ref="M147" si="756">+K147-L147</f>
        <v>41917003.556109995</v>
      </c>
      <c r="N147" s="170">
        <f t="shared" ref="N147" si="757">+(L147/K147)*100</f>
        <v>73.964594064527958</v>
      </c>
      <c r="O147" s="169">
        <f>SUM(O149:O153)</f>
        <v>187000000</v>
      </c>
      <c r="P147" s="169">
        <f>SUM(P149:P153)</f>
        <v>143746276.20019001</v>
      </c>
      <c r="Q147" s="169">
        <f t="shared" ref="Q147" si="758">+O147-P147</f>
        <v>43253723.799809992</v>
      </c>
      <c r="R147" s="171">
        <f t="shared" ref="R147" si="759">+(P147/O147)*100</f>
        <v>76.869666417213907</v>
      </c>
      <c r="S147" s="168">
        <f>SUM(S149:S153)</f>
        <v>175605941.62</v>
      </c>
      <c r="T147" s="169">
        <f>SUM(T149:T153)</f>
        <v>153841290.70903996</v>
      </c>
      <c r="U147" s="169">
        <f t="shared" ref="U147" si="760">+S147-T147</f>
        <v>21764650.910960048</v>
      </c>
      <c r="V147" s="170">
        <f t="shared" ref="V147" si="761">+(T147/S147)*100</f>
        <v>87.605971238685441</v>
      </c>
      <c r="W147" s="168">
        <f>SUM(W149:W153)</f>
        <v>132129397.987</v>
      </c>
      <c r="X147" s="169">
        <f>SUM(X149:X153)</f>
        <v>71829256.164869994</v>
      </c>
      <c r="Y147" s="169">
        <f t="shared" ref="Y147" si="762">+W147-X147</f>
        <v>60300141.82213001</v>
      </c>
      <c r="Z147" s="172">
        <f t="shared" ref="Z147" si="763">+(X147/W147)*100</f>
        <v>54.362811954942202</v>
      </c>
      <c r="AA147" s="168">
        <f>SUM(AA149:AA153)</f>
        <v>150455514.44232997</v>
      </c>
      <c r="AB147" s="169">
        <f>SUM(AB149:AB153)</f>
        <v>135748494.52385998</v>
      </c>
      <c r="AC147" s="169">
        <f t="shared" ref="AC147" si="764">+AA147-AB147</f>
        <v>14707019.918469995</v>
      </c>
      <c r="AD147" s="170">
        <f t="shared" ref="AD147" si="765">+(AB147/AA147)*100</f>
        <v>90.225004398820332</v>
      </c>
      <c r="AE147" s="168">
        <f>SUM(AE149:AE153)</f>
        <v>136144358.42287999</v>
      </c>
      <c r="AF147" s="169">
        <f>SUM(AF149:AF153)</f>
        <v>44673096.875189997</v>
      </c>
      <c r="AG147" s="169">
        <f t="shared" ref="AG147" si="766">+AE147-AF147</f>
        <v>91471261.547690004</v>
      </c>
      <c r="AH147" s="170">
        <f t="shared" ref="AH147" si="767">+(AF147/AE147)*100</f>
        <v>32.813035657658496</v>
      </c>
      <c r="AI147" s="173">
        <f>SUM(AI149:AI153)</f>
        <v>139400616.99074003</v>
      </c>
      <c r="AJ147" s="171">
        <f>SUM(AJ149:AJ153)</f>
        <v>110370558.87350999</v>
      </c>
      <c r="AK147" s="169">
        <f t="shared" ref="AK147" si="768">+AI147-AJ147</f>
        <v>29030058.117230043</v>
      </c>
      <c r="AL147" s="170">
        <f t="shared" ref="AL147" si="769">+(AJ147/AI147)*100</f>
        <v>79.175086349037883</v>
      </c>
      <c r="AM147" s="173">
        <f>SUM(AM149:AM153)</f>
        <v>168500000</v>
      </c>
      <c r="AN147" s="171">
        <f>SUM(AN149:AN153)</f>
        <v>121875901.33476</v>
      </c>
      <c r="AO147" s="169">
        <f t="shared" ref="AO147" si="770">+AM147-AN147</f>
        <v>46624098.665240005</v>
      </c>
      <c r="AP147" s="170">
        <f t="shared" ref="AP147" si="771">+(AN147/AM147)*100</f>
        <v>72.329911771370917</v>
      </c>
      <c r="AQ147" s="168">
        <f>SUM(AQ149:AQ153)</f>
        <v>523008768.69569993</v>
      </c>
      <c r="AR147" s="169">
        <f>SUM(AR149:AR153)</f>
        <v>360246376.03775001</v>
      </c>
      <c r="AS147" s="169">
        <f t="shared" ref="AS147" si="772">+AQ147-AR147</f>
        <v>162762392.65794992</v>
      </c>
      <c r="AT147" s="170">
        <f t="shared" ref="AT147" si="773">+(AR147/AQ147)*100</f>
        <v>68.879605390966333</v>
      </c>
      <c r="AU147" s="169">
        <f>SUM(AU149:AU153)</f>
        <v>396300158.62674993</v>
      </c>
      <c r="AV147" s="169">
        <f>SUM(AV149:AV153)</f>
        <v>282519411.89573002</v>
      </c>
      <c r="AW147" s="169">
        <f t="shared" ref="AW147" si="774">+AU147-AV147</f>
        <v>113780746.73101991</v>
      </c>
      <c r="AX147" s="171">
        <f t="shared" ref="AX147" si="775">+(AV147/AU147)*100</f>
        <v>71.289250267955907</v>
      </c>
      <c r="AY147" s="168">
        <f>SUM(AY149:AY153)</f>
        <v>441416169.84186</v>
      </c>
      <c r="AZ147" s="169">
        <f>SUM(AZ149:AZ153)</f>
        <v>418388868.78346002</v>
      </c>
      <c r="BA147" s="169">
        <f t="shared" ref="BA147" si="776">+AY147-AZ147</f>
        <v>23027301.058399975</v>
      </c>
      <c r="BB147" s="170">
        <f t="shared" ref="BB147" si="777">+(AZ147/AY147)*100</f>
        <v>94.783312748454676</v>
      </c>
      <c r="BC147" s="174">
        <f>SUM(BC149:BC153)</f>
        <v>308776161.25330001</v>
      </c>
    </row>
    <row r="148" spans="1:56">
      <c r="A148" s="203"/>
      <c r="B148" s="180"/>
      <c r="C148" s="168"/>
      <c r="D148" s="169"/>
      <c r="E148" s="169"/>
      <c r="F148" s="170"/>
      <c r="G148" s="168"/>
      <c r="H148" s="169"/>
      <c r="I148" s="169"/>
      <c r="J148" s="170"/>
      <c r="K148" s="168"/>
      <c r="L148" s="169"/>
      <c r="M148" s="169"/>
      <c r="N148" s="170"/>
      <c r="O148" s="169"/>
      <c r="P148" s="169"/>
      <c r="Q148" s="169"/>
      <c r="R148" s="171"/>
      <c r="S148" s="168"/>
      <c r="T148" s="169"/>
      <c r="U148" s="169"/>
      <c r="V148" s="170"/>
      <c r="W148" s="168"/>
      <c r="X148" s="169"/>
      <c r="Y148" s="169"/>
      <c r="Z148" s="172"/>
      <c r="AA148" s="168"/>
      <c r="AB148" s="169"/>
      <c r="AC148" s="169"/>
      <c r="AD148" s="170"/>
      <c r="AE148" s="168"/>
      <c r="AF148" s="169"/>
      <c r="AG148" s="169"/>
      <c r="AH148" s="170"/>
      <c r="AI148" s="173"/>
      <c r="AJ148" s="171"/>
      <c r="AK148" s="169"/>
      <c r="AL148" s="170"/>
      <c r="AM148" s="173"/>
      <c r="AN148" s="171"/>
      <c r="AO148" s="169"/>
      <c r="AP148" s="170"/>
      <c r="AQ148" s="168"/>
      <c r="AR148" s="169"/>
      <c r="AS148" s="169"/>
      <c r="AT148" s="170"/>
      <c r="AU148" s="169"/>
      <c r="AV148" s="169"/>
      <c r="AW148" s="169"/>
      <c r="AX148" s="171"/>
      <c r="AY148" s="168"/>
      <c r="AZ148" s="169"/>
      <c r="BA148" s="169"/>
      <c r="BB148" s="170"/>
      <c r="BC148" s="174"/>
    </row>
    <row r="149" spans="1:56">
      <c r="A149" s="118" t="s">
        <v>303</v>
      </c>
      <c r="B149" s="219" t="s">
        <v>304</v>
      </c>
      <c r="C149" s="175">
        <v>137000000</v>
      </c>
      <c r="D149" s="136">
        <v>110130880.33007</v>
      </c>
      <c r="E149" s="176">
        <f t="shared" ref="E149:E153" si="778">+C149-D149</f>
        <v>26869119.669929996</v>
      </c>
      <c r="F149" s="177">
        <f t="shared" ref="F149:F152" si="779">+(D149/C149)*100</f>
        <v>80.387503890562044</v>
      </c>
      <c r="G149" s="175">
        <v>147510000</v>
      </c>
      <c r="H149" s="176">
        <v>129110983.50197989</v>
      </c>
      <c r="I149" s="176">
        <f t="shared" ref="I149:I153" si="780">+G149-H149</f>
        <v>18399016.498020113</v>
      </c>
      <c r="J149" s="177">
        <f t="shared" ref="J149:J152" si="781">+(H149/G149)*100</f>
        <v>87.526936141264926</v>
      </c>
      <c r="K149" s="175">
        <v>145000000</v>
      </c>
      <c r="L149" s="176">
        <v>114285483.19389001</v>
      </c>
      <c r="M149" s="176">
        <f t="shared" ref="M149:M153" si="782">+K149-L149</f>
        <v>30714516.806109995</v>
      </c>
      <c r="N149" s="177">
        <f t="shared" ref="N149:N152" si="783">+(L149/K149)*100</f>
        <v>78.817574616475866</v>
      </c>
      <c r="O149" s="176">
        <v>178000000</v>
      </c>
      <c r="P149" s="176">
        <v>137949746.9673</v>
      </c>
      <c r="Q149" s="176">
        <f t="shared" ref="Q149:Q153" si="784">+O149-P149</f>
        <v>40050253.032700002</v>
      </c>
      <c r="R149" s="136">
        <f t="shared" ref="R149:R152" si="785">+(P149/O149)*100</f>
        <v>77.499857846797752</v>
      </c>
      <c r="S149" s="175">
        <v>155663241.62</v>
      </c>
      <c r="T149" s="176">
        <v>142492196.90903994</v>
      </c>
      <c r="U149" s="176">
        <f t="shared" ref="U149:U153" si="786">+S149-T149</f>
        <v>13171044.71096006</v>
      </c>
      <c r="V149" s="177">
        <f t="shared" ref="V149:V152" si="787">+(T149/S149)*100</f>
        <v>91.538757272501897</v>
      </c>
      <c r="W149" s="175">
        <v>116129397.987</v>
      </c>
      <c r="X149" s="176">
        <v>68924631.164869994</v>
      </c>
      <c r="Y149" s="176">
        <f t="shared" ref="Y149:Y153" si="788">+W149-X149</f>
        <v>47204766.82213001</v>
      </c>
      <c r="Z149" s="178">
        <f t="shared" ref="Z149:Z152" si="789">+(X149/W149)*100</f>
        <v>59.351578807448647</v>
      </c>
      <c r="AA149" s="175">
        <v>133909700.22799999</v>
      </c>
      <c r="AB149" s="176">
        <v>123460409.87385997</v>
      </c>
      <c r="AC149" s="176">
        <f t="shared" ref="AC149:AC153" si="790">+AA149-AB149</f>
        <v>10449290.354140013</v>
      </c>
      <c r="AD149" s="177">
        <f t="shared" ref="AD149:AD152" si="791">+(AB149/AA149)*100</f>
        <v>92.196763687508337</v>
      </c>
      <c r="AE149" s="175">
        <v>116144358.42288001</v>
      </c>
      <c r="AF149" s="176">
        <v>31209196.875189997</v>
      </c>
      <c r="AG149" s="176">
        <f t="shared" ref="AG149:AG153" si="792">+AE149-AF149</f>
        <v>84935161.547690004</v>
      </c>
      <c r="AH149" s="177">
        <f t="shared" ref="AH149:AH152" si="793">+(AF149/AE149)*100</f>
        <v>26.871039884311678</v>
      </c>
      <c r="AI149" s="135">
        <v>123424947.23258002</v>
      </c>
      <c r="AJ149" s="136">
        <v>96546137.513509989</v>
      </c>
      <c r="AK149" s="176">
        <f t="shared" ref="AK149:AK153" si="794">+AI149-AJ149</f>
        <v>26878809.719070032</v>
      </c>
      <c r="AL149" s="177">
        <f t="shared" ref="AL149:AL152" si="795">+(AJ149/AI149)*100</f>
        <v>78.222547125404049</v>
      </c>
      <c r="AM149" s="135">
        <v>148500000</v>
      </c>
      <c r="AN149" s="136">
        <v>117552761.33476</v>
      </c>
      <c r="AO149" s="176">
        <f t="shared" ref="AO149:AO153" si="796">+AM149-AN149</f>
        <v>30947238.665240005</v>
      </c>
      <c r="AP149" s="177">
        <f t="shared" ref="AP149:AP152" si="797">+(AN149/AM149)*100</f>
        <v>79.160108642936024</v>
      </c>
      <c r="AQ149" s="175">
        <v>347383743.32497996</v>
      </c>
      <c r="AR149" s="176">
        <v>254139788.63775</v>
      </c>
      <c r="AS149" s="176">
        <f t="shared" ref="AS149:AS153" si="798">+AQ149-AR149</f>
        <v>93243954.687229961</v>
      </c>
      <c r="AT149" s="177">
        <f t="shared" ref="AT149:AT152" si="799">+(AR149/AQ149)*100</f>
        <v>73.158227326717594</v>
      </c>
      <c r="AU149" s="176">
        <v>322728201.05098999</v>
      </c>
      <c r="AV149" s="176">
        <v>253752326.59573001</v>
      </c>
      <c r="AW149" s="176">
        <f t="shared" ref="AW149:AW153" si="800">+AU149-AV149</f>
        <v>68975874.455259979</v>
      </c>
      <c r="AX149" s="136">
        <f t="shared" ref="AX149:AX153" si="801">+(AV149/AU149)*100</f>
        <v>78.627255309379663</v>
      </c>
      <c r="AY149" s="175">
        <v>234379908.72713</v>
      </c>
      <c r="AZ149" s="176">
        <v>229423230.78346002</v>
      </c>
      <c r="BA149" s="176">
        <f t="shared" ref="BA149:BA153" si="802">+AY149-AZ149</f>
        <v>4956677.9436699748</v>
      </c>
      <c r="BB149" s="177">
        <f t="shared" ref="BB149:BB153" si="803">+(AZ149/AY149)*100</f>
        <v>97.885195036302946</v>
      </c>
      <c r="BC149" s="179">
        <v>204801299.83078</v>
      </c>
    </row>
    <row r="150" spans="1:56">
      <c r="A150" s="118" t="s">
        <v>305</v>
      </c>
      <c r="B150" s="223" t="s">
        <v>306</v>
      </c>
      <c r="C150" s="125">
        <v>0</v>
      </c>
      <c r="D150" s="136">
        <v>0</v>
      </c>
      <c r="E150" s="126">
        <f t="shared" si="778"/>
        <v>0</v>
      </c>
      <c r="F150" s="127" t="s">
        <v>74</v>
      </c>
      <c r="G150" s="125">
        <v>0</v>
      </c>
      <c r="H150" s="126">
        <v>0</v>
      </c>
      <c r="I150" s="126">
        <f t="shared" si="780"/>
        <v>0</v>
      </c>
      <c r="J150" s="127" t="s">
        <v>74</v>
      </c>
      <c r="K150" s="125">
        <v>0</v>
      </c>
      <c r="L150" s="126">
        <v>0</v>
      </c>
      <c r="M150" s="126">
        <f t="shared" si="782"/>
        <v>0</v>
      </c>
      <c r="N150" s="127" t="s">
        <v>74</v>
      </c>
      <c r="O150" s="126">
        <v>0</v>
      </c>
      <c r="P150" s="126">
        <v>0</v>
      </c>
      <c r="Q150" s="126">
        <f t="shared" si="784"/>
        <v>0</v>
      </c>
      <c r="R150" s="128" t="s">
        <v>74</v>
      </c>
      <c r="S150" s="125">
        <v>0</v>
      </c>
      <c r="T150" s="126">
        <v>0</v>
      </c>
      <c r="U150" s="126">
        <f t="shared" si="786"/>
        <v>0</v>
      </c>
      <c r="V150" s="127" t="s">
        <v>74</v>
      </c>
      <c r="W150" s="125">
        <v>0</v>
      </c>
      <c r="X150" s="126">
        <v>0</v>
      </c>
      <c r="Y150" s="126">
        <f t="shared" si="788"/>
        <v>0</v>
      </c>
      <c r="Z150" s="127" t="s">
        <v>74</v>
      </c>
      <c r="AA150" s="125">
        <v>0</v>
      </c>
      <c r="AB150" s="126">
        <v>0</v>
      </c>
      <c r="AC150" s="126">
        <f t="shared" si="790"/>
        <v>0</v>
      </c>
      <c r="AD150" s="127" t="s">
        <v>74</v>
      </c>
      <c r="AE150" s="125">
        <v>0</v>
      </c>
      <c r="AF150" s="126">
        <v>0</v>
      </c>
      <c r="AG150" s="126">
        <f t="shared" si="792"/>
        <v>0</v>
      </c>
      <c r="AH150" s="127" t="s">
        <v>74</v>
      </c>
      <c r="AI150" s="130">
        <v>0</v>
      </c>
      <c r="AJ150" s="128">
        <v>0</v>
      </c>
      <c r="AK150" s="126">
        <f t="shared" si="794"/>
        <v>0</v>
      </c>
      <c r="AL150" s="127" t="s">
        <v>74</v>
      </c>
      <c r="AM150" s="130">
        <v>0</v>
      </c>
      <c r="AN150" s="128">
        <v>0</v>
      </c>
      <c r="AO150" s="126">
        <f t="shared" si="796"/>
        <v>0</v>
      </c>
      <c r="AP150" s="127" t="s">
        <v>74</v>
      </c>
      <c r="AQ150" s="125">
        <v>0</v>
      </c>
      <c r="AR150" s="126">
        <v>0</v>
      </c>
      <c r="AS150" s="126">
        <f t="shared" si="798"/>
        <v>0</v>
      </c>
      <c r="AT150" s="127" t="s">
        <v>74</v>
      </c>
      <c r="AU150" s="126">
        <v>0</v>
      </c>
      <c r="AV150" s="126">
        <v>0</v>
      </c>
      <c r="AW150" s="126">
        <f t="shared" si="800"/>
        <v>0</v>
      </c>
      <c r="AX150" s="128" t="s">
        <v>74</v>
      </c>
      <c r="AY150" s="125">
        <v>0</v>
      </c>
      <c r="AZ150" s="126">
        <v>0</v>
      </c>
      <c r="BA150" s="126">
        <f t="shared" si="802"/>
        <v>0</v>
      </c>
      <c r="BB150" s="127" t="s">
        <v>74</v>
      </c>
      <c r="BC150" s="179">
        <v>43123.3</v>
      </c>
    </row>
    <row r="151" spans="1:56">
      <c r="A151" s="118" t="s">
        <v>307</v>
      </c>
      <c r="B151" s="223" t="s">
        <v>308</v>
      </c>
      <c r="C151" s="125">
        <v>0</v>
      </c>
      <c r="D151" s="136">
        <v>0</v>
      </c>
      <c r="E151" s="126">
        <f t="shared" si="778"/>
        <v>0</v>
      </c>
      <c r="F151" s="127" t="s">
        <v>74</v>
      </c>
      <c r="G151" s="125">
        <v>0</v>
      </c>
      <c r="H151" s="126">
        <v>0</v>
      </c>
      <c r="I151" s="126">
        <f t="shared" si="780"/>
        <v>0</v>
      </c>
      <c r="J151" s="127" t="s">
        <v>74</v>
      </c>
      <c r="K151" s="125">
        <v>0</v>
      </c>
      <c r="L151" s="126">
        <v>0</v>
      </c>
      <c r="M151" s="126">
        <f t="shared" si="782"/>
        <v>0</v>
      </c>
      <c r="N151" s="127" t="s">
        <v>74</v>
      </c>
      <c r="O151" s="126">
        <v>0</v>
      </c>
      <c r="P151" s="126">
        <v>0</v>
      </c>
      <c r="Q151" s="126">
        <f t="shared" si="784"/>
        <v>0</v>
      </c>
      <c r="R151" s="128" t="s">
        <v>74</v>
      </c>
      <c r="S151" s="125">
        <v>0</v>
      </c>
      <c r="T151" s="126">
        <v>0</v>
      </c>
      <c r="U151" s="126">
        <f t="shared" si="786"/>
        <v>0</v>
      </c>
      <c r="V151" s="127" t="s">
        <v>74</v>
      </c>
      <c r="W151" s="125">
        <v>0</v>
      </c>
      <c r="X151" s="126">
        <v>0</v>
      </c>
      <c r="Y151" s="126">
        <f t="shared" si="788"/>
        <v>0</v>
      </c>
      <c r="Z151" s="127" t="s">
        <v>74</v>
      </c>
      <c r="AA151" s="125">
        <v>0</v>
      </c>
      <c r="AB151" s="126">
        <v>0</v>
      </c>
      <c r="AC151" s="126">
        <f t="shared" si="790"/>
        <v>0</v>
      </c>
      <c r="AD151" s="127" t="s">
        <v>74</v>
      </c>
      <c r="AE151" s="125">
        <v>0</v>
      </c>
      <c r="AF151" s="126">
        <v>0</v>
      </c>
      <c r="AG151" s="126">
        <f t="shared" si="792"/>
        <v>0</v>
      </c>
      <c r="AH151" s="127" t="s">
        <v>74</v>
      </c>
      <c r="AI151" s="130">
        <v>0</v>
      </c>
      <c r="AJ151" s="128">
        <v>0</v>
      </c>
      <c r="AK151" s="126">
        <f t="shared" si="794"/>
        <v>0</v>
      </c>
      <c r="AL151" s="127" t="s">
        <v>74</v>
      </c>
      <c r="AM151" s="130">
        <v>0</v>
      </c>
      <c r="AN151" s="128">
        <v>0</v>
      </c>
      <c r="AO151" s="126">
        <f t="shared" si="796"/>
        <v>0</v>
      </c>
      <c r="AP151" s="127" t="s">
        <v>74</v>
      </c>
      <c r="AQ151" s="125">
        <v>114606295.403</v>
      </c>
      <c r="AR151" s="126">
        <v>51200000</v>
      </c>
      <c r="AS151" s="126">
        <f t="shared" si="798"/>
        <v>63406295.402999997</v>
      </c>
      <c r="AT151" s="127">
        <f t="shared" si="799"/>
        <v>44.674683724799777</v>
      </c>
      <c r="AU151" s="126">
        <v>27749939.393940002</v>
      </c>
      <c r="AV151" s="126">
        <v>299089.7</v>
      </c>
      <c r="AW151" s="126">
        <f t="shared" si="800"/>
        <v>27450849.693940002</v>
      </c>
      <c r="AX151" s="128">
        <f t="shared" si="801"/>
        <v>1.0778030746449663</v>
      </c>
      <c r="AY151" s="125">
        <v>116162277.99998999</v>
      </c>
      <c r="AZ151" s="126">
        <v>101843739.8</v>
      </c>
      <c r="BA151" s="126">
        <f t="shared" si="802"/>
        <v>14318538.199989989</v>
      </c>
      <c r="BB151" s="127">
        <f t="shared" si="803"/>
        <v>87.673676475257125</v>
      </c>
      <c r="BC151" s="179">
        <v>35891681.65501</v>
      </c>
    </row>
    <row r="152" spans="1:56">
      <c r="A152" s="118" t="s">
        <v>309</v>
      </c>
      <c r="B152" s="219" t="s">
        <v>310</v>
      </c>
      <c r="C152" s="175">
        <v>3032699.3000000007</v>
      </c>
      <c r="D152" s="136">
        <v>0</v>
      </c>
      <c r="E152" s="176">
        <f t="shared" si="778"/>
        <v>3032699.3000000007</v>
      </c>
      <c r="F152" s="177">
        <f t="shared" si="779"/>
        <v>0</v>
      </c>
      <c r="G152" s="175">
        <v>7010000</v>
      </c>
      <c r="H152" s="176">
        <v>2750678.8344999999</v>
      </c>
      <c r="I152" s="176">
        <f t="shared" si="780"/>
        <v>4259321.1655000001</v>
      </c>
      <c r="J152" s="177">
        <f t="shared" si="781"/>
        <v>39.239355699001429</v>
      </c>
      <c r="K152" s="175">
        <v>16000000</v>
      </c>
      <c r="L152" s="176">
        <v>4797513.25</v>
      </c>
      <c r="M152" s="176">
        <f t="shared" si="782"/>
        <v>11202486.75</v>
      </c>
      <c r="N152" s="177">
        <f t="shared" si="783"/>
        <v>29.984457812499997</v>
      </c>
      <c r="O152" s="176">
        <v>9000000</v>
      </c>
      <c r="P152" s="176">
        <v>5796529.2328900006</v>
      </c>
      <c r="Q152" s="176">
        <f t="shared" si="784"/>
        <v>3203470.7671099994</v>
      </c>
      <c r="R152" s="136">
        <f t="shared" si="785"/>
        <v>64.405880365444446</v>
      </c>
      <c r="S152" s="175">
        <v>19942700</v>
      </c>
      <c r="T152" s="176">
        <v>11349093.800000001</v>
      </c>
      <c r="U152" s="176">
        <f t="shared" si="786"/>
        <v>8593606.1999999993</v>
      </c>
      <c r="V152" s="177">
        <f t="shared" si="787"/>
        <v>56.908511886554983</v>
      </c>
      <c r="W152" s="175">
        <v>16000000</v>
      </c>
      <c r="X152" s="176">
        <v>2904625</v>
      </c>
      <c r="Y152" s="176">
        <f t="shared" si="788"/>
        <v>13095375</v>
      </c>
      <c r="Z152" s="178">
        <f t="shared" si="789"/>
        <v>18.153906249999999</v>
      </c>
      <c r="AA152" s="175">
        <v>16545814.214330001</v>
      </c>
      <c r="AB152" s="176">
        <v>12288084.65</v>
      </c>
      <c r="AC152" s="176">
        <f t="shared" si="790"/>
        <v>4257729.5643300004</v>
      </c>
      <c r="AD152" s="177">
        <f t="shared" si="791"/>
        <v>74.26702905534583</v>
      </c>
      <c r="AE152" s="175">
        <v>20000000</v>
      </c>
      <c r="AF152" s="176">
        <v>13463900</v>
      </c>
      <c r="AG152" s="176">
        <f t="shared" si="792"/>
        <v>6536100</v>
      </c>
      <c r="AH152" s="177">
        <f t="shared" si="793"/>
        <v>67.319500000000005</v>
      </c>
      <c r="AI152" s="135">
        <v>15975669.758160001</v>
      </c>
      <c r="AJ152" s="136">
        <v>13824421.359999999</v>
      </c>
      <c r="AK152" s="176">
        <f t="shared" si="794"/>
        <v>2151248.3981600013</v>
      </c>
      <c r="AL152" s="177">
        <f t="shared" si="795"/>
        <v>86.534220907632402</v>
      </c>
      <c r="AM152" s="135">
        <v>20000000</v>
      </c>
      <c r="AN152" s="136">
        <v>4323140</v>
      </c>
      <c r="AO152" s="176">
        <f t="shared" si="796"/>
        <v>15676860</v>
      </c>
      <c r="AP152" s="177">
        <f t="shared" si="797"/>
        <v>21.6157</v>
      </c>
      <c r="AQ152" s="175">
        <v>61018729.967720002</v>
      </c>
      <c r="AR152" s="176">
        <v>54906587.400000006</v>
      </c>
      <c r="AS152" s="176">
        <f t="shared" si="798"/>
        <v>6112142.567719996</v>
      </c>
      <c r="AT152" s="177">
        <f t="shared" si="799"/>
        <v>89.983169805478695</v>
      </c>
      <c r="AU152" s="176">
        <v>39113018.181819998</v>
      </c>
      <c r="AV152" s="176">
        <v>28467995.600000001</v>
      </c>
      <c r="AW152" s="176">
        <f t="shared" si="800"/>
        <v>10645022.581819996</v>
      </c>
      <c r="AX152" s="136">
        <f t="shared" si="801"/>
        <v>72.783939781032089</v>
      </c>
      <c r="AY152" s="175">
        <v>90873594.210770011</v>
      </c>
      <c r="AZ152" s="176">
        <v>87121898.200000003</v>
      </c>
      <c r="BA152" s="176">
        <f t="shared" si="802"/>
        <v>3751696.010770008</v>
      </c>
      <c r="BB152" s="177">
        <f t="shared" si="803"/>
        <v>95.871522367577526</v>
      </c>
      <c r="BC152" s="179">
        <v>23052529.969999999</v>
      </c>
    </row>
    <row r="153" spans="1:56">
      <c r="A153" s="118" t="s">
        <v>311</v>
      </c>
      <c r="B153" s="223" t="s">
        <v>312</v>
      </c>
      <c r="C153" s="125">
        <v>0</v>
      </c>
      <c r="D153" s="126">
        <v>0</v>
      </c>
      <c r="E153" s="126">
        <f t="shared" si="778"/>
        <v>0</v>
      </c>
      <c r="F153" s="127" t="s">
        <v>74</v>
      </c>
      <c r="G153" s="125">
        <v>0</v>
      </c>
      <c r="H153" s="126">
        <v>0</v>
      </c>
      <c r="I153" s="126">
        <f t="shared" si="780"/>
        <v>0</v>
      </c>
      <c r="J153" s="127" t="s">
        <v>74</v>
      </c>
      <c r="K153" s="125">
        <v>0</v>
      </c>
      <c r="L153" s="126">
        <v>0</v>
      </c>
      <c r="M153" s="126">
        <f t="shared" si="782"/>
        <v>0</v>
      </c>
      <c r="N153" s="127" t="s">
        <v>74</v>
      </c>
      <c r="O153" s="126">
        <v>0</v>
      </c>
      <c r="P153" s="126">
        <v>0</v>
      </c>
      <c r="Q153" s="126">
        <f t="shared" si="784"/>
        <v>0</v>
      </c>
      <c r="R153" s="128" t="s">
        <v>74</v>
      </c>
      <c r="S153" s="125">
        <v>0</v>
      </c>
      <c r="T153" s="126">
        <v>0</v>
      </c>
      <c r="U153" s="126">
        <f t="shared" si="786"/>
        <v>0</v>
      </c>
      <c r="V153" s="127" t="s">
        <v>74</v>
      </c>
      <c r="W153" s="125">
        <v>0</v>
      </c>
      <c r="X153" s="126">
        <v>0</v>
      </c>
      <c r="Y153" s="126">
        <f t="shared" si="788"/>
        <v>0</v>
      </c>
      <c r="Z153" s="127" t="s">
        <v>74</v>
      </c>
      <c r="AA153" s="125">
        <v>0</v>
      </c>
      <c r="AB153" s="126">
        <v>0</v>
      </c>
      <c r="AC153" s="126">
        <f t="shared" si="790"/>
        <v>0</v>
      </c>
      <c r="AD153" s="127" t="s">
        <v>74</v>
      </c>
      <c r="AE153" s="125">
        <v>0</v>
      </c>
      <c r="AF153" s="126">
        <v>0</v>
      </c>
      <c r="AG153" s="126">
        <f t="shared" si="792"/>
        <v>0</v>
      </c>
      <c r="AH153" s="127" t="s">
        <v>74</v>
      </c>
      <c r="AI153" s="130">
        <v>0</v>
      </c>
      <c r="AJ153" s="128">
        <v>0</v>
      </c>
      <c r="AK153" s="126">
        <f t="shared" si="794"/>
        <v>0</v>
      </c>
      <c r="AL153" s="127" t="s">
        <v>74</v>
      </c>
      <c r="AM153" s="130">
        <v>0</v>
      </c>
      <c r="AN153" s="128">
        <v>0</v>
      </c>
      <c r="AO153" s="126">
        <f t="shared" si="796"/>
        <v>0</v>
      </c>
      <c r="AP153" s="127" t="s">
        <v>74</v>
      </c>
      <c r="AQ153" s="125">
        <v>0</v>
      </c>
      <c r="AR153" s="126">
        <v>0</v>
      </c>
      <c r="AS153" s="126">
        <f t="shared" si="798"/>
        <v>0</v>
      </c>
      <c r="AT153" s="127" t="s">
        <v>74</v>
      </c>
      <c r="AU153" s="126">
        <v>6709000</v>
      </c>
      <c r="AV153" s="126">
        <v>0</v>
      </c>
      <c r="AW153" s="126">
        <f t="shared" si="800"/>
        <v>6709000</v>
      </c>
      <c r="AX153" s="128">
        <f t="shared" si="801"/>
        <v>0</v>
      </c>
      <c r="AY153" s="125">
        <v>388.90397000122073</v>
      </c>
      <c r="AZ153" s="126">
        <v>0</v>
      </c>
      <c r="BA153" s="126">
        <f t="shared" si="802"/>
        <v>388.90397000122073</v>
      </c>
      <c r="BB153" s="127">
        <f t="shared" si="803"/>
        <v>0</v>
      </c>
      <c r="BC153" s="126">
        <v>44987526.497510001</v>
      </c>
      <c r="BD153" s="225"/>
    </row>
    <row r="154" spans="1:56">
      <c r="A154" s="204"/>
      <c r="B154" s="218"/>
      <c r="C154" s="175"/>
      <c r="D154" s="176"/>
      <c r="E154" s="176"/>
      <c r="F154" s="177"/>
      <c r="G154" s="175"/>
      <c r="H154" s="176"/>
      <c r="I154" s="176"/>
      <c r="J154" s="177"/>
      <c r="K154" s="175"/>
      <c r="L154" s="176"/>
      <c r="M154" s="176"/>
      <c r="N154" s="177"/>
      <c r="O154" s="176"/>
      <c r="P154" s="176"/>
      <c r="Q154" s="176"/>
      <c r="R154" s="136"/>
      <c r="S154" s="175"/>
      <c r="T154" s="176"/>
      <c r="U154" s="176"/>
      <c r="V154" s="177"/>
      <c r="W154" s="175"/>
      <c r="X154" s="176"/>
      <c r="Y154" s="176"/>
      <c r="Z154" s="178"/>
      <c r="AA154" s="175"/>
      <c r="AB154" s="176"/>
      <c r="AC154" s="176"/>
      <c r="AD154" s="177"/>
      <c r="AE154" s="175"/>
      <c r="AF154" s="176"/>
      <c r="AG154" s="176"/>
      <c r="AH154" s="177"/>
      <c r="AI154" s="135"/>
      <c r="AJ154" s="136"/>
      <c r="AK154" s="176"/>
      <c r="AL154" s="177"/>
      <c r="AM154" s="135"/>
      <c r="AN154" s="136"/>
      <c r="AO154" s="176"/>
      <c r="AP154" s="177"/>
      <c r="AQ154" s="175"/>
      <c r="AR154" s="176"/>
      <c r="AS154" s="176"/>
      <c r="AT154" s="177"/>
      <c r="AU154" s="176"/>
      <c r="AV154" s="176"/>
      <c r="AW154" s="176"/>
      <c r="AX154" s="136"/>
      <c r="AY154" s="175"/>
      <c r="AZ154" s="176"/>
      <c r="BA154" s="176"/>
      <c r="BB154" s="177"/>
      <c r="BC154" s="179"/>
    </row>
    <row r="155" spans="1:56">
      <c r="A155" s="203">
        <v>5</v>
      </c>
      <c r="B155" s="180" t="s">
        <v>313</v>
      </c>
      <c r="C155" s="168">
        <f>C157+C168</f>
        <v>773100.5</v>
      </c>
      <c r="D155" s="169">
        <f>D157+D168</f>
        <v>234795.23793000003</v>
      </c>
      <c r="E155" s="169">
        <f t="shared" ref="E155" si="804">+C155-D155</f>
        <v>538305.26206999994</v>
      </c>
      <c r="F155" s="170">
        <f t="shared" ref="F155" si="805">+(D155/C155)*100</f>
        <v>30.370597086665967</v>
      </c>
      <c r="G155" s="168">
        <f>G157+G168</f>
        <v>181548</v>
      </c>
      <c r="H155" s="169">
        <f>H157+H168</f>
        <v>115774.28900999999</v>
      </c>
      <c r="I155" s="169">
        <f t="shared" ref="I155" si="806">+G155-H155</f>
        <v>65773.710990000007</v>
      </c>
      <c r="J155" s="170">
        <f t="shared" ref="J155" si="807">+(H155/G155)*100</f>
        <v>63.77062209994051</v>
      </c>
      <c r="K155" s="168">
        <f>K157+K168</f>
        <v>181933.90000000002</v>
      </c>
      <c r="L155" s="169">
        <f>L157+L168</f>
        <v>73253.376640000002</v>
      </c>
      <c r="M155" s="169">
        <f t="shared" ref="M155" si="808">+K155-L155</f>
        <v>108680.52336000002</v>
      </c>
      <c r="N155" s="170">
        <f t="shared" ref="N155" si="809">+(L155/K155)*100</f>
        <v>40.263731300213976</v>
      </c>
      <c r="O155" s="169">
        <f>O157+O168</f>
        <v>101931.1</v>
      </c>
      <c r="P155" s="169">
        <f>P157+P168</f>
        <v>22550.44688</v>
      </c>
      <c r="Q155" s="169">
        <f t="shared" ref="Q155" si="810">+O155-P155</f>
        <v>79380.653120000003</v>
      </c>
      <c r="R155" s="171">
        <f t="shared" ref="R155" si="811">+(P155/O155)*100</f>
        <v>22.123225276681993</v>
      </c>
      <c r="S155" s="168">
        <f>S157+S168</f>
        <v>461581</v>
      </c>
      <c r="T155" s="169">
        <f>T157+T168</f>
        <v>185783.00718000002</v>
      </c>
      <c r="U155" s="169">
        <f t="shared" ref="U155" si="812">+S155-T155</f>
        <v>275797.99281999998</v>
      </c>
      <c r="V155" s="170">
        <f t="shared" ref="V155" si="813">+(T155/S155)*100</f>
        <v>40.249275247464695</v>
      </c>
      <c r="W155" s="168">
        <f>W157+W168</f>
        <v>1068740</v>
      </c>
      <c r="X155" s="169">
        <f>X157+X168</f>
        <v>260597.75289</v>
      </c>
      <c r="Y155" s="169">
        <f t="shared" ref="Y155" si="814">+W155-X155</f>
        <v>808142.24711</v>
      </c>
      <c r="Z155" s="172">
        <f t="shared" ref="Z155" si="815">+(X155/W155)*100</f>
        <v>24.383643626139193</v>
      </c>
      <c r="AA155" s="168">
        <f>AA157+AA168</f>
        <v>463965.3</v>
      </c>
      <c r="AB155" s="169">
        <f>AB157+AB168</f>
        <v>305906.14265999995</v>
      </c>
      <c r="AC155" s="169">
        <f t="shared" ref="AC155" si="816">+AA155-AB155</f>
        <v>158059.15734000003</v>
      </c>
      <c r="AD155" s="170">
        <f t="shared" ref="AD155" si="817">+(AB155/AA155)*100</f>
        <v>65.932978750781572</v>
      </c>
      <c r="AE155" s="168">
        <f>AE157+AE168</f>
        <v>1098013.3999999999</v>
      </c>
      <c r="AF155" s="169">
        <f>AF157+AF168</f>
        <v>429724.43598000001</v>
      </c>
      <c r="AG155" s="169">
        <f t="shared" ref="AG155" si="818">+AE155-AF155</f>
        <v>668288.96401999984</v>
      </c>
      <c r="AH155" s="170">
        <f t="shared" ref="AH155" si="819">+(AF155/AE155)*100</f>
        <v>39.136538404722572</v>
      </c>
      <c r="AI155" s="173">
        <f>AI157+AI168</f>
        <v>544596.6</v>
      </c>
      <c r="AJ155" s="171">
        <f>AJ157+AJ168</f>
        <v>270913.89221999998</v>
      </c>
      <c r="AK155" s="169">
        <f t="shared" ref="AK155" si="820">+AI155-AJ155</f>
        <v>273682.70778</v>
      </c>
      <c r="AL155" s="170">
        <f t="shared" ref="AL155" si="821">+(AJ155/AI155)*100</f>
        <v>49.745792063336417</v>
      </c>
      <c r="AM155" s="173">
        <f>AM157+AM168</f>
        <v>176948.2</v>
      </c>
      <c r="AN155" s="171">
        <f>AN157+AN168</f>
        <v>21531.300859999999</v>
      </c>
      <c r="AO155" s="169">
        <f t="shared" ref="AO155" si="822">+AM155-AN155</f>
        <v>155416.89914000002</v>
      </c>
      <c r="AP155" s="170">
        <f t="shared" ref="AP155" si="823">+(AN155/AM155)*100</f>
        <v>12.168137827906698</v>
      </c>
      <c r="AQ155" s="168">
        <f>AQ157+AQ168</f>
        <v>426695.2</v>
      </c>
      <c r="AR155" s="169">
        <f>AR157+AR168</f>
        <v>120830.36507</v>
      </c>
      <c r="AS155" s="169">
        <f t="shared" ref="AS155" si="824">+AQ155-AR155</f>
        <v>305864.83493000001</v>
      </c>
      <c r="AT155" s="170">
        <f t="shared" ref="AT155" si="825">+(AR155/AQ155)*100</f>
        <v>28.317723065551242</v>
      </c>
      <c r="AU155" s="169">
        <f>AU157+AU168</f>
        <v>322512</v>
      </c>
      <c r="AV155" s="169">
        <f>AV157+AV168</f>
        <v>118478.34170999998</v>
      </c>
      <c r="AW155" s="169">
        <f t="shared" ref="AW155" si="826">+AU155-AV155</f>
        <v>204033.65829000002</v>
      </c>
      <c r="AX155" s="171">
        <f t="shared" ref="AX155" si="827">+(AV155/AU155)*100</f>
        <v>36.736103372897745</v>
      </c>
      <c r="AY155" s="168">
        <f>AY157+AY168</f>
        <v>497100</v>
      </c>
      <c r="AZ155" s="169">
        <f>AZ157+AZ168</f>
        <v>0</v>
      </c>
      <c r="BA155" s="169">
        <f t="shared" ref="BA155" si="828">+AY155-AZ155</f>
        <v>497100</v>
      </c>
      <c r="BB155" s="170">
        <f t="shared" ref="BB155" si="829">+(AZ155/AY155)*100</f>
        <v>0</v>
      </c>
      <c r="BC155" s="174">
        <f>BC157+BC168</f>
        <v>521800</v>
      </c>
    </row>
    <row r="156" spans="1:56">
      <c r="A156" s="204"/>
      <c r="B156" s="218"/>
      <c r="C156" s="175"/>
      <c r="D156" s="176"/>
      <c r="E156" s="176"/>
      <c r="F156" s="177"/>
      <c r="G156" s="175"/>
      <c r="H156" s="176"/>
      <c r="I156" s="176"/>
      <c r="J156" s="177"/>
      <c r="K156" s="175"/>
      <c r="L156" s="176"/>
      <c r="M156" s="176"/>
      <c r="N156" s="177"/>
      <c r="O156" s="176"/>
      <c r="P156" s="176"/>
      <c r="Q156" s="176"/>
      <c r="R156" s="136"/>
      <c r="S156" s="175"/>
      <c r="T156" s="176"/>
      <c r="U156" s="176"/>
      <c r="V156" s="177"/>
      <c r="W156" s="175"/>
      <c r="X156" s="176"/>
      <c r="Y156" s="176"/>
      <c r="Z156" s="178"/>
      <c r="AA156" s="175"/>
      <c r="AB156" s="176"/>
      <c r="AC156" s="176"/>
      <c r="AD156" s="177"/>
      <c r="AE156" s="175"/>
      <c r="AF156" s="176"/>
      <c r="AG156" s="176"/>
      <c r="AH156" s="177"/>
      <c r="AI156" s="135"/>
      <c r="AJ156" s="136"/>
      <c r="AK156" s="176"/>
      <c r="AL156" s="177"/>
      <c r="AM156" s="135"/>
      <c r="AN156" s="136"/>
      <c r="AO156" s="176"/>
      <c r="AP156" s="177"/>
      <c r="AQ156" s="175"/>
      <c r="AR156" s="176"/>
      <c r="AS156" s="176"/>
      <c r="AT156" s="177"/>
      <c r="AU156" s="176"/>
      <c r="AV156" s="176"/>
      <c r="AW156" s="176"/>
      <c r="AX156" s="136"/>
      <c r="AY156" s="175"/>
      <c r="AZ156" s="176"/>
      <c r="BA156" s="176"/>
      <c r="BB156" s="177"/>
      <c r="BC156" s="179"/>
    </row>
    <row r="157" spans="1:56">
      <c r="A157" s="203">
        <v>5.01</v>
      </c>
      <c r="B157" s="180" t="s">
        <v>314</v>
      </c>
      <c r="C157" s="168">
        <f t="shared" ref="C157" si="830">SUM(C159:C166)</f>
        <v>773100.5</v>
      </c>
      <c r="D157" s="169">
        <f t="shared" ref="D157:L157" si="831">SUM(D159:D166)</f>
        <v>234795.23793000003</v>
      </c>
      <c r="E157" s="169">
        <f t="shared" ref="E157" si="832">+C157-D157</f>
        <v>538305.26206999994</v>
      </c>
      <c r="F157" s="170">
        <f t="shared" ref="F157:F166" si="833">+(D157/C157)*100</f>
        <v>30.370597086665967</v>
      </c>
      <c r="G157" s="168">
        <f t="shared" ref="G157" si="834">SUM(G159:G166)</f>
        <v>181548</v>
      </c>
      <c r="H157" s="169">
        <f t="shared" si="831"/>
        <v>115774.28900999999</v>
      </c>
      <c r="I157" s="169">
        <f t="shared" ref="I157" si="835">+G157-H157</f>
        <v>65773.710990000007</v>
      </c>
      <c r="J157" s="170">
        <f t="shared" ref="J157" si="836">+(H157/G157)*100</f>
        <v>63.77062209994051</v>
      </c>
      <c r="K157" s="168">
        <f t="shared" ref="K157" si="837">SUM(K159:K166)</f>
        <v>150733.90000000002</v>
      </c>
      <c r="L157" s="169">
        <f t="shared" si="831"/>
        <v>73253.376640000002</v>
      </c>
      <c r="M157" s="169">
        <f t="shared" ref="M157" si="838">+K157-L157</f>
        <v>77480.523360000021</v>
      </c>
      <c r="N157" s="170">
        <f t="shared" ref="N157" si="839">+(L157/K157)*100</f>
        <v>48.597811534100813</v>
      </c>
      <c r="O157" s="169">
        <f t="shared" ref="O157" si="840">SUM(O159:O166)</f>
        <v>101931.1</v>
      </c>
      <c r="P157" s="169">
        <f t="shared" ref="P157" si="841">SUM(P159:P166)</f>
        <v>22550.44688</v>
      </c>
      <c r="Q157" s="169">
        <f t="shared" ref="Q157" si="842">+O157-P157</f>
        <v>79380.653120000003</v>
      </c>
      <c r="R157" s="171">
        <f t="shared" ref="R157" si="843">+(P157/O157)*100</f>
        <v>22.123225276681993</v>
      </c>
      <c r="S157" s="168">
        <f t="shared" ref="S157" si="844">SUM(S159:S166)</f>
        <v>429766</v>
      </c>
      <c r="T157" s="169">
        <f t="shared" ref="T157:X157" si="845">SUM(T159:T166)</f>
        <v>185783.00718000002</v>
      </c>
      <c r="U157" s="169">
        <f t="shared" ref="U157" si="846">+S157-T157</f>
        <v>243982.99281999998</v>
      </c>
      <c r="V157" s="170">
        <f t="shared" ref="V157" si="847">+(T157/S157)*100</f>
        <v>43.228875057589484</v>
      </c>
      <c r="W157" s="168">
        <f t="shared" ref="W157" si="848">SUM(W159:W166)</f>
        <v>923740</v>
      </c>
      <c r="X157" s="169">
        <f t="shared" si="845"/>
        <v>260597.75289</v>
      </c>
      <c r="Y157" s="169">
        <f t="shared" ref="Y157" si="849">+W157-X157</f>
        <v>663142.24711</v>
      </c>
      <c r="Z157" s="172">
        <f t="shared" ref="Z157" si="850">+(X157/W157)*100</f>
        <v>28.211158214432636</v>
      </c>
      <c r="AA157" s="168">
        <f t="shared" ref="AA157" si="851">SUM(AA159:AA166)</f>
        <v>463965.3</v>
      </c>
      <c r="AB157" s="169">
        <f t="shared" ref="AB157:AF157" si="852">SUM(AB159:AB166)</f>
        <v>305906.14265999995</v>
      </c>
      <c r="AC157" s="169">
        <f t="shared" ref="AC157" si="853">+AA157-AB157</f>
        <v>158059.15734000003</v>
      </c>
      <c r="AD157" s="170">
        <f t="shared" ref="AD157" si="854">+(AB157/AA157)*100</f>
        <v>65.932978750781572</v>
      </c>
      <c r="AE157" s="168">
        <f t="shared" ref="AE157" si="855">SUM(AE159:AE166)</f>
        <v>1008013.4</v>
      </c>
      <c r="AF157" s="169">
        <f t="shared" si="852"/>
        <v>429724.43598000001</v>
      </c>
      <c r="AG157" s="169">
        <f t="shared" ref="AG157" si="856">+AE157-AF157</f>
        <v>578288.96402000007</v>
      </c>
      <c r="AH157" s="170">
        <f t="shared" ref="AH157" si="857">+(AF157/AE157)*100</f>
        <v>42.630825739022917</v>
      </c>
      <c r="AI157" s="173">
        <f t="shared" ref="AI157" si="858">SUM(AI159:AI166)</f>
        <v>544596.6</v>
      </c>
      <c r="AJ157" s="171">
        <f t="shared" ref="AJ157:AN157" si="859">SUM(AJ159:AJ166)</f>
        <v>270913.89221999998</v>
      </c>
      <c r="AK157" s="169">
        <f t="shared" ref="AK157" si="860">+AI157-AJ157</f>
        <v>273682.70778</v>
      </c>
      <c r="AL157" s="170">
        <f t="shared" ref="AL157" si="861">+(AJ157/AI157)*100</f>
        <v>49.745792063336417</v>
      </c>
      <c r="AM157" s="173">
        <f t="shared" ref="AM157" si="862">SUM(AM159:AM166)</f>
        <v>176948.2</v>
      </c>
      <c r="AN157" s="171">
        <f t="shared" si="859"/>
        <v>21531.300859999999</v>
      </c>
      <c r="AO157" s="169">
        <f t="shared" ref="AO157" si="863">+AM157-AN157</f>
        <v>155416.89914000002</v>
      </c>
      <c r="AP157" s="170">
        <f t="shared" ref="AP157" si="864">+(AN157/AM157)*100</f>
        <v>12.168137827906698</v>
      </c>
      <c r="AQ157" s="168">
        <f>SUM(AQ159:AQ166)</f>
        <v>426695.2</v>
      </c>
      <c r="AR157" s="169">
        <f>SUM(AR159:AR166)</f>
        <v>120830.36507</v>
      </c>
      <c r="AS157" s="169">
        <f t="shared" ref="AS157" si="865">+AQ157-AR157</f>
        <v>305864.83493000001</v>
      </c>
      <c r="AT157" s="170">
        <f t="shared" ref="AT157" si="866">+(AR157/AQ157)*100</f>
        <v>28.317723065551242</v>
      </c>
      <c r="AU157" s="169">
        <f t="shared" ref="AU157" si="867">SUM(AU159:AU166)</f>
        <v>322512</v>
      </c>
      <c r="AV157" s="169">
        <f t="shared" ref="AV157:AZ157" si="868">SUM(AV159:AV166)</f>
        <v>118478.34170999998</v>
      </c>
      <c r="AW157" s="169">
        <f t="shared" ref="AW157" si="869">+AU157-AV157</f>
        <v>204033.65829000002</v>
      </c>
      <c r="AX157" s="171">
        <f t="shared" ref="AX157" si="870">+(AV157/AU157)*100</f>
        <v>36.736103372897745</v>
      </c>
      <c r="AY157" s="168">
        <f t="shared" ref="AY157" si="871">SUM(AY159:AY166)</f>
        <v>497100</v>
      </c>
      <c r="AZ157" s="169">
        <f t="shared" si="868"/>
        <v>0</v>
      </c>
      <c r="BA157" s="169">
        <f t="shared" ref="BA157" si="872">+AY157-AZ157</f>
        <v>497100</v>
      </c>
      <c r="BB157" s="170">
        <f t="shared" ref="BB157" si="873">+(AZ157/AY157)*100</f>
        <v>0</v>
      </c>
      <c r="BC157" s="174">
        <f t="shared" ref="BC157" si="874">SUM(BC159:BC166)</f>
        <v>521800</v>
      </c>
    </row>
    <row r="158" spans="1:56">
      <c r="A158" s="203"/>
      <c r="B158" s="180"/>
      <c r="C158" s="168"/>
      <c r="D158" s="169"/>
      <c r="E158" s="169"/>
      <c r="F158" s="170"/>
      <c r="G158" s="168"/>
      <c r="H158" s="169"/>
      <c r="I158" s="169"/>
      <c r="J158" s="170"/>
      <c r="K158" s="168"/>
      <c r="L158" s="169"/>
      <c r="M158" s="169"/>
      <c r="N158" s="170"/>
      <c r="O158" s="169"/>
      <c r="P158" s="169"/>
      <c r="Q158" s="169"/>
      <c r="R158" s="171"/>
      <c r="S158" s="168"/>
      <c r="T158" s="169"/>
      <c r="U158" s="169"/>
      <c r="V158" s="170"/>
      <c r="W158" s="168"/>
      <c r="X158" s="169"/>
      <c r="Y158" s="169"/>
      <c r="Z158" s="172"/>
      <c r="AA158" s="168"/>
      <c r="AB158" s="169"/>
      <c r="AC158" s="169"/>
      <c r="AD158" s="170"/>
      <c r="AE158" s="168"/>
      <c r="AF158" s="169"/>
      <c r="AG158" s="169"/>
      <c r="AH158" s="170"/>
      <c r="AI158" s="173"/>
      <c r="AJ158" s="171"/>
      <c r="AK158" s="169"/>
      <c r="AL158" s="170"/>
      <c r="AM158" s="173"/>
      <c r="AN158" s="171"/>
      <c r="AO158" s="169"/>
      <c r="AP158" s="170"/>
      <c r="AQ158" s="168"/>
      <c r="AR158" s="169"/>
      <c r="AS158" s="169"/>
      <c r="AT158" s="170"/>
      <c r="AU158" s="169"/>
      <c r="AV158" s="169"/>
      <c r="AW158" s="169"/>
      <c r="AX158" s="171"/>
      <c r="AY158" s="168"/>
      <c r="AZ158" s="169"/>
      <c r="BA158" s="169"/>
      <c r="BB158" s="170"/>
      <c r="BC158" s="174"/>
    </row>
    <row r="159" spans="1:56">
      <c r="A159" s="204" t="s">
        <v>315</v>
      </c>
      <c r="B159" s="118" t="s">
        <v>316</v>
      </c>
      <c r="C159" s="119">
        <v>0</v>
      </c>
      <c r="D159" s="120">
        <v>0</v>
      </c>
      <c r="E159" s="120">
        <f t="shared" ref="E159:E166" si="875">+C159-D159</f>
        <v>0</v>
      </c>
      <c r="F159" s="121" t="s">
        <v>74</v>
      </c>
      <c r="G159" s="119">
        <v>0</v>
      </c>
      <c r="H159" s="120">
        <v>0</v>
      </c>
      <c r="I159" s="120">
        <f t="shared" ref="I159:I166" si="876">+G159-H159</f>
        <v>0</v>
      </c>
      <c r="J159" s="121" t="s">
        <v>74</v>
      </c>
      <c r="K159" s="119">
        <v>47000</v>
      </c>
      <c r="L159" s="120">
        <v>44743.919869999998</v>
      </c>
      <c r="M159" s="120">
        <f t="shared" ref="M159:M166" si="877">+K159-L159</f>
        <v>2256.0801300000021</v>
      </c>
      <c r="N159" s="121">
        <f t="shared" ref="N159:N166" si="878">+(L159/K159)*100</f>
        <v>95.199829510638295</v>
      </c>
      <c r="O159" s="120">
        <v>0</v>
      </c>
      <c r="P159" s="120">
        <v>0</v>
      </c>
      <c r="Q159" s="120">
        <f t="shared" ref="Q159:Q166" si="879">+O159-P159</f>
        <v>0</v>
      </c>
      <c r="R159" s="122" t="s">
        <v>74</v>
      </c>
      <c r="S159" s="119">
        <v>0</v>
      </c>
      <c r="T159" s="120">
        <v>0</v>
      </c>
      <c r="U159" s="120">
        <f t="shared" ref="U159:U166" si="880">+S159-T159</f>
        <v>0</v>
      </c>
      <c r="V159" s="121" t="s">
        <v>74</v>
      </c>
      <c r="W159" s="119">
        <v>0</v>
      </c>
      <c r="X159" s="120">
        <v>0</v>
      </c>
      <c r="Y159" s="120">
        <f t="shared" ref="Y159:Y166" si="881">+W159-X159</f>
        <v>0</v>
      </c>
      <c r="Z159" s="121" t="s">
        <v>74</v>
      </c>
      <c r="AA159" s="119">
        <v>0</v>
      </c>
      <c r="AB159" s="120">
        <v>0</v>
      </c>
      <c r="AC159" s="120">
        <f t="shared" ref="AC159:AC166" si="882">+AA159-AB159</f>
        <v>0</v>
      </c>
      <c r="AD159" s="121" t="s">
        <v>74</v>
      </c>
      <c r="AE159" s="119">
        <v>0</v>
      </c>
      <c r="AF159" s="120">
        <v>0</v>
      </c>
      <c r="AG159" s="120">
        <f t="shared" ref="AG159:AG166" si="883">+AE159-AF159</f>
        <v>0</v>
      </c>
      <c r="AH159" s="121" t="s">
        <v>74</v>
      </c>
      <c r="AI159" s="124">
        <v>0</v>
      </c>
      <c r="AJ159" s="122">
        <v>0</v>
      </c>
      <c r="AK159" s="120">
        <f t="shared" ref="AK159:AK166" si="884">+AI159-AJ159</f>
        <v>0</v>
      </c>
      <c r="AL159" s="121" t="s">
        <v>74</v>
      </c>
      <c r="AM159" s="124">
        <v>0</v>
      </c>
      <c r="AN159" s="122">
        <v>0</v>
      </c>
      <c r="AO159" s="120">
        <f t="shared" ref="AO159:AO166" si="885">+AM159-AN159</f>
        <v>0</v>
      </c>
      <c r="AP159" s="121" t="s">
        <v>74</v>
      </c>
      <c r="AQ159" s="119">
        <v>0</v>
      </c>
      <c r="AR159" s="120">
        <v>0</v>
      </c>
      <c r="AS159" s="120">
        <f t="shared" ref="AS159:AS166" si="886">+AQ159-AR159</f>
        <v>0</v>
      </c>
      <c r="AT159" s="121" t="s">
        <v>74</v>
      </c>
      <c r="AU159" s="120">
        <v>0</v>
      </c>
      <c r="AV159" s="120">
        <v>0</v>
      </c>
      <c r="AW159" s="120">
        <f t="shared" ref="AW159:AW166" si="887">+AU159-AV159</f>
        <v>0</v>
      </c>
      <c r="AX159" s="122" t="s">
        <v>74</v>
      </c>
      <c r="AY159" s="119">
        <v>0</v>
      </c>
      <c r="AZ159" s="120">
        <v>0</v>
      </c>
      <c r="BA159" s="120">
        <f t="shared" ref="BA159:BA166" si="888">+AY159-AZ159</f>
        <v>0</v>
      </c>
      <c r="BB159" s="121" t="s">
        <v>74</v>
      </c>
      <c r="BC159" s="222">
        <v>0</v>
      </c>
    </row>
    <row r="160" spans="1:56">
      <c r="A160" s="204" t="s">
        <v>317</v>
      </c>
      <c r="B160" s="118" t="s">
        <v>318</v>
      </c>
      <c r="C160" s="119">
        <v>521707</v>
      </c>
      <c r="D160" s="120">
        <v>0</v>
      </c>
      <c r="E160" s="120">
        <f t="shared" si="875"/>
        <v>521707</v>
      </c>
      <c r="F160" s="121">
        <f t="shared" si="833"/>
        <v>0</v>
      </c>
      <c r="G160" s="119">
        <v>0</v>
      </c>
      <c r="H160" s="120">
        <v>0</v>
      </c>
      <c r="I160" s="120">
        <f t="shared" si="876"/>
        <v>0</v>
      </c>
      <c r="J160" s="121" t="s">
        <v>74</v>
      </c>
      <c r="K160" s="119">
        <v>30000</v>
      </c>
      <c r="L160" s="120">
        <v>0</v>
      </c>
      <c r="M160" s="120">
        <f t="shared" si="877"/>
        <v>30000</v>
      </c>
      <c r="N160" s="121">
        <f t="shared" si="878"/>
        <v>0</v>
      </c>
      <c r="O160" s="120">
        <v>0</v>
      </c>
      <c r="P160" s="120">
        <v>0</v>
      </c>
      <c r="Q160" s="120">
        <f t="shared" si="879"/>
        <v>0</v>
      </c>
      <c r="R160" s="122" t="s">
        <v>74</v>
      </c>
      <c r="S160" s="119">
        <v>100000</v>
      </c>
      <c r="T160" s="120">
        <v>0</v>
      </c>
      <c r="U160" s="120">
        <f t="shared" si="880"/>
        <v>100000</v>
      </c>
      <c r="V160" s="121">
        <f t="shared" ref="V160:V166" si="889">+(T160/S160)*100</f>
        <v>0</v>
      </c>
      <c r="W160" s="119">
        <v>65000</v>
      </c>
      <c r="X160" s="120">
        <v>41656.277000000002</v>
      </c>
      <c r="Y160" s="120">
        <f t="shared" si="881"/>
        <v>23343.722999999998</v>
      </c>
      <c r="Z160" s="123">
        <f t="shared" ref="Z160:Z166" si="890">+(X160/W160)*100</f>
        <v>64.086579999999998</v>
      </c>
      <c r="AA160" s="119">
        <v>0</v>
      </c>
      <c r="AB160" s="120">
        <v>0</v>
      </c>
      <c r="AC160" s="120">
        <f t="shared" si="882"/>
        <v>0</v>
      </c>
      <c r="AD160" s="121" t="s">
        <v>74</v>
      </c>
      <c r="AE160" s="119">
        <v>0</v>
      </c>
      <c r="AF160" s="120">
        <v>0</v>
      </c>
      <c r="AG160" s="120">
        <f t="shared" si="883"/>
        <v>0</v>
      </c>
      <c r="AH160" s="121" t="s">
        <v>74</v>
      </c>
      <c r="AI160" s="124">
        <v>0</v>
      </c>
      <c r="AJ160" s="122">
        <v>0</v>
      </c>
      <c r="AK160" s="120">
        <f t="shared" si="884"/>
        <v>0</v>
      </c>
      <c r="AL160" s="121" t="s">
        <v>74</v>
      </c>
      <c r="AM160" s="124">
        <v>0</v>
      </c>
      <c r="AN160" s="122">
        <v>0</v>
      </c>
      <c r="AO160" s="120">
        <f t="shared" si="885"/>
        <v>0</v>
      </c>
      <c r="AP160" s="121" t="s">
        <v>74</v>
      </c>
      <c r="AQ160" s="119">
        <v>0</v>
      </c>
      <c r="AR160" s="120">
        <v>0</v>
      </c>
      <c r="AS160" s="120">
        <f t="shared" si="886"/>
        <v>0</v>
      </c>
      <c r="AT160" s="121" t="s">
        <v>74</v>
      </c>
      <c r="AU160" s="120">
        <v>0</v>
      </c>
      <c r="AV160" s="120">
        <v>0</v>
      </c>
      <c r="AW160" s="120">
        <f t="shared" si="887"/>
        <v>0</v>
      </c>
      <c r="AX160" s="122" t="s">
        <v>74</v>
      </c>
      <c r="AY160" s="119">
        <v>0</v>
      </c>
      <c r="AZ160" s="120">
        <v>0</v>
      </c>
      <c r="BA160" s="120">
        <f t="shared" si="888"/>
        <v>0</v>
      </c>
      <c r="BB160" s="121" t="s">
        <v>74</v>
      </c>
      <c r="BC160" s="222">
        <v>0</v>
      </c>
    </row>
    <row r="161" spans="1:60">
      <c r="A161" s="204" t="s">
        <v>319</v>
      </c>
      <c r="B161" s="218" t="s">
        <v>320</v>
      </c>
      <c r="C161" s="175">
        <v>73668.600000000006</v>
      </c>
      <c r="D161" s="176">
        <v>69471.717570000008</v>
      </c>
      <c r="E161" s="176">
        <f t="shared" si="875"/>
        <v>4196.8824299999978</v>
      </c>
      <c r="F161" s="177">
        <f t="shared" si="833"/>
        <v>94.30302404280792</v>
      </c>
      <c r="G161" s="175">
        <v>12250</v>
      </c>
      <c r="H161" s="176">
        <v>277.50831999999997</v>
      </c>
      <c r="I161" s="176">
        <f t="shared" si="876"/>
        <v>11972.491679999999</v>
      </c>
      <c r="J161" s="177">
        <f t="shared" ref="J161:J166" si="891">+(H161/G161)*100</f>
        <v>2.2653740408163263</v>
      </c>
      <c r="K161" s="175">
        <v>17532.8</v>
      </c>
      <c r="L161" s="176">
        <v>0</v>
      </c>
      <c r="M161" s="176">
        <f t="shared" si="877"/>
        <v>17532.8</v>
      </c>
      <c r="N161" s="177">
        <f t="shared" si="878"/>
        <v>0</v>
      </c>
      <c r="O161" s="176">
        <v>4881</v>
      </c>
      <c r="P161" s="176">
        <v>4262.5</v>
      </c>
      <c r="Q161" s="176">
        <f t="shared" si="879"/>
        <v>618.5</v>
      </c>
      <c r="R161" s="136">
        <f t="shared" ref="R161:R166" si="892">+(P161/O161)*100</f>
        <v>87.328416308133583</v>
      </c>
      <c r="S161" s="175">
        <v>14140</v>
      </c>
      <c r="T161" s="176">
        <v>8931.9495500000012</v>
      </c>
      <c r="U161" s="176">
        <f t="shared" si="880"/>
        <v>5208.0504499999988</v>
      </c>
      <c r="V161" s="177">
        <f t="shared" si="889"/>
        <v>63.167960042432824</v>
      </c>
      <c r="W161" s="175">
        <v>12100</v>
      </c>
      <c r="X161" s="176">
        <v>7451.2210700000005</v>
      </c>
      <c r="Y161" s="176">
        <f t="shared" si="881"/>
        <v>4648.7789299999995</v>
      </c>
      <c r="Z161" s="178">
        <f t="shared" si="890"/>
        <v>61.580339421487608</v>
      </c>
      <c r="AA161" s="175">
        <v>1999</v>
      </c>
      <c r="AB161" s="176">
        <v>1501.4946399999999</v>
      </c>
      <c r="AC161" s="176">
        <f t="shared" si="882"/>
        <v>497.50536000000011</v>
      </c>
      <c r="AD161" s="177">
        <f t="shared" ref="AD161:AD166" si="893">+(AB161/AA161)*100</f>
        <v>75.112288144072025</v>
      </c>
      <c r="AE161" s="175">
        <v>5200</v>
      </c>
      <c r="AF161" s="176">
        <v>0</v>
      </c>
      <c r="AG161" s="176">
        <f t="shared" si="883"/>
        <v>5200</v>
      </c>
      <c r="AH161" s="177">
        <f t="shared" ref="AH161:AH166" si="894">+(AF161/AE161)*100</f>
        <v>0</v>
      </c>
      <c r="AI161" s="135">
        <v>92900</v>
      </c>
      <c r="AJ161" s="136">
        <v>0</v>
      </c>
      <c r="AK161" s="176">
        <f t="shared" si="884"/>
        <v>92900</v>
      </c>
      <c r="AL161" s="177">
        <f t="shared" ref="AL161:AL166" si="895">+(AJ161/AI161)*100</f>
        <v>0</v>
      </c>
      <c r="AM161" s="135">
        <v>5100</v>
      </c>
      <c r="AN161" s="136">
        <v>0</v>
      </c>
      <c r="AO161" s="176">
        <f t="shared" si="885"/>
        <v>5100</v>
      </c>
      <c r="AP161" s="177">
        <f t="shared" ref="AP161:AP166" si="896">+(AN161/AM161)*100</f>
        <v>0</v>
      </c>
      <c r="AQ161" s="175">
        <v>2000</v>
      </c>
      <c r="AR161" s="176">
        <v>0</v>
      </c>
      <c r="AS161" s="176">
        <f t="shared" si="886"/>
        <v>2000</v>
      </c>
      <c r="AT161" s="177">
        <f t="shared" ref="AT161:AT166" si="897">+(AR161/AQ161)*100</f>
        <v>0</v>
      </c>
      <c r="AU161" s="176">
        <v>0</v>
      </c>
      <c r="AV161" s="176">
        <v>0</v>
      </c>
      <c r="AW161" s="176">
        <f t="shared" si="887"/>
        <v>0</v>
      </c>
      <c r="AX161" s="136" t="s">
        <v>74</v>
      </c>
      <c r="AY161" s="175">
        <v>0</v>
      </c>
      <c r="AZ161" s="176">
        <v>0</v>
      </c>
      <c r="BA161" s="176">
        <f t="shared" si="888"/>
        <v>0</v>
      </c>
      <c r="BB161" s="177" t="s">
        <v>74</v>
      </c>
      <c r="BC161" s="179">
        <v>4450</v>
      </c>
    </row>
    <row r="162" spans="1:60">
      <c r="A162" s="204" t="s">
        <v>321</v>
      </c>
      <c r="B162" s="218" t="s">
        <v>322</v>
      </c>
      <c r="C162" s="175">
        <v>18880.900000000001</v>
      </c>
      <c r="D162" s="176">
        <v>12228.390720000001</v>
      </c>
      <c r="E162" s="176">
        <f t="shared" si="875"/>
        <v>6652.5092800000002</v>
      </c>
      <c r="F162" s="177">
        <f t="shared" si="833"/>
        <v>64.765931285055274</v>
      </c>
      <c r="G162" s="175">
        <v>14125</v>
      </c>
      <c r="H162" s="176">
        <v>4979.1969200000003</v>
      </c>
      <c r="I162" s="176">
        <f t="shared" si="876"/>
        <v>9145.8030799999997</v>
      </c>
      <c r="J162" s="177">
        <f t="shared" si="891"/>
        <v>35.250951646017704</v>
      </c>
      <c r="K162" s="175">
        <v>12261.1</v>
      </c>
      <c r="L162" s="176">
        <v>8758.377410000001</v>
      </c>
      <c r="M162" s="176">
        <f t="shared" si="877"/>
        <v>3502.7225899999994</v>
      </c>
      <c r="N162" s="177">
        <f t="shared" si="878"/>
        <v>71.43223209989317</v>
      </c>
      <c r="O162" s="176">
        <v>3118.5999999999985</v>
      </c>
      <c r="P162" s="176">
        <v>2487.08158</v>
      </c>
      <c r="Q162" s="176">
        <f t="shared" si="879"/>
        <v>631.51841999999851</v>
      </c>
      <c r="R162" s="136">
        <f t="shared" si="892"/>
        <v>79.749938433912689</v>
      </c>
      <c r="S162" s="175">
        <v>55005</v>
      </c>
      <c r="T162" s="176">
        <v>491.27893999999998</v>
      </c>
      <c r="U162" s="176">
        <f t="shared" si="880"/>
        <v>54513.721060000003</v>
      </c>
      <c r="V162" s="177">
        <f t="shared" si="889"/>
        <v>0.89315324061448964</v>
      </c>
      <c r="W162" s="175">
        <v>56905</v>
      </c>
      <c r="X162" s="176">
        <v>9480.6222400000006</v>
      </c>
      <c r="Y162" s="176">
        <f t="shared" si="881"/>
        <v>47424.377760000003</v>
      </c>
      <c r="Z162" s="178">
        <f t="shared" si="890"/>
        <v>16.660437993146473</v>
      </c>
      <c r="AA162" s="175">
        <v>84809.5</v>
      </c>
      <c r="AB162" s="176">
        <v>39293.065690000003</v>
      </c>
      <c r="AC162" s="176">
        <f t="shared" si="882"/>
        <v>45516.434309999997</v>
      </c>
      <c r="AD162" s="177">
        <f t="shared" si="893"/>
        <v>46.330971990166198</v>
      </c>
      <c r="AE162" s="175">
        <v>19279</v>
      </c>
      <c r="AF162" s="176">
        <v>3504.8274700000002</v>
      </c>
      <c r="AG162" s="176">
        <f t="shared" si="883"/>
        <v>15774.17253</v>
      </c>
      <c r="AH162" s="177">
        <f t="shared" si="894"/>
        <v>18.17950863634006</v>
      </c>
      <c r="AI162" s="135">
        <v>12537.8</v>
      </c>
      <c r="AJ162" s="136">
        <v>8517.7357100000008</v>
      </c>
      <c r="AK162" s="176">
        <f t="shared" si="884"/>
        <v>4020.0642899999984</v>
      </c>
      <c r="AL162" s="177">
        <f t="shared" si="895"/>
        <v>67.936445867696094</v>
      </c>
      <c r="AM162" s="135">
        <v>13829.5</v>
      </c>
      <c r="AN162" s="136">
        <v>3815.0965899999997</v>
      </c>
      <c r="AO162" s="176">
        <f t="shared" si="885"/>
        <v>10014.403410000001</v>
      </c>
      <c r="AP162" s="177">
        <f t="shared" si="896"/>
        <v>27.586655989009003</v>
      </c>
      <c r="AQ162" s="175">
        <v>162265</v>
      </c>
      <c r="AR162" s="176">
        <v>9041.4449199999999</v>
      </c>
      <c r="AS162" s="176">
        <f t="shared" si="886"/>
        <v>153223.55507999999</v>
      </c>
      <c r="AT162" s="177">
        <f t="shared" si="897"/>
        <v>5.5720241087110596</v>
      </c>
      <c r="AU162" s="176">
        <v>107600</v>
      </c>
      <c r="AV162" s="176">
        <v>4166.3999999999996</v>
      </c>
      <c r="AW162" s="176">
        <f t="shared" si="887"/>
        <v>103433.60000000001</v>
      </c>
      <c r="AX162" s="136">
        <f t="shared" ref="AX162:AX164" si="898">+(AV162/AU162)*100</f>
        <v>3.8721189591078065</v>
      </c>
      <c r="AY162" s="175">
        <v>102600</v>
      </c>
      <c r="AZ162" s="176">
        <v>0</v>
      </c>
      <c r="BA162" s="176">
        <f t="shared" si="888"/>
        <v>102600</v>
      </c>
      <c r="BB162" s="177">
        <f t="shared" ref="BB162:BB166" si="899">+(AZ162/AY162)*100</f>
        <v>0</v>
      </c>
      <c r="BC162" s="179">
        <v>120950</v>
      </c>
    </row>
    <row r="163" spans="1:60">
      <c r="A163" s="204" t="s">
        <v>323</v>
      </c>
      <c r="B163" s="218" t="s">
        <v>324</v>
      </c>
      <c r="C163" s="175">
        <v>143841</v>
      </c>
      <c r="D163" s="176">
        <v>139403.59097000002</v>
      </c>
      <c r="E163" s="176">
        <f t="shared" si="875"/>
        <v>4437.4090299999807</v>
      </c>
      <c r="F163" s="177">
        <f t="shared" si="833"/>
        <v>96.915059663100251</v>
      </c>
      <c r="G163" s="175">
        <v>123800</v>
      </c>
      <c r="H163" s="176">
        <v>102374.71519</v>
      </c>
      <c r="I163" s="176">
        <f t="shared" si="876"/>
        <v>21425.284809999997</v>
      </c>
      <c r="J163" s="177">
        <f t="shared" si="891"/>
        <v>82.693631009693064</v>
      </c>
      <c r="K163" s="175">
        <v>42800</v>
      </c>
      <c r="L163" s="176">
        <v>19751.07936</v>
      </c>
      <c r="M163" s="176">
        <f t="shared" si="877"/>
        <v>23048.92064</v>
      </c>
      <c r="N163" s="177">
        <f t="shared" si="878"/>
        <v>46.147381682242987</v>
      </c>
      <c r="O163" s="176">
        <v>93000</v>
      </c>
      <c r="P163" s="176">
        <v>15269.4753</v>
      </c>
      <c r="Q163" s="176">
        <f t="shared" si="879"/>
        <v>77730.524699999994</v>
      </c>
      <c r="R163" s="136">
        <f t="shared" si="892"/>
        <v>16.418790645161291</v>
      </c>
      <c r="S163" s="175">
        <v>182720</v>
      </c>
      <c r="T163" s="176">
        <v>125636.90869</v>
      </c>
      <c r="U163" s="176">
        <f t="shared" si="880"/>
        <v>57083.091310000003</v>
      </c>
      <c r="V163" s="177">
        <f t="shared" si="889"/>
        <v>68.759253880253937</v>
      </c>
      <c r="W163" s="175">
        <v>579242.5</v>
      </c>
      <c r="X163" s="176">
        <v>180543.86137</v>
      </c>
      <c r="Y163" s="176">
        <f t="shared" si="881"/>
        <v>398698.63863</v>
      </c>
      <c r="Z163" s="178">
        <f t="shared" si="890"/>
        <v>31.168959696500171</v>
      </c>
      <c r="AA163" s="175">
        <v>318687</v>
      </c>
      <c r="AB163" s="176">
        <v>249897.82392999998</v>
      </c>
      <c r="AC163" s="176">
        <f t="shared" si="882"/>
        <v>68789.176070000016</v>
      </c>
      <c r="AD163" s="177">
        <f t="shared" si="893"/>
        <v>78.414815769077492</v>
      </c>
      <c r="AE163" s="175">
        <v>326350</v>
      </c>
      <c r="AF163" s="176">
        <v>139134.32846000002</v>
      </c>
      <c r="AG163" s="176">
        <f t="shared" si="883"/>
        <v>187215.67153999998</v>
      </c>
      <c r="AH163" s="177">
        <f t="shared" si="894"/>
        <v>42.63346972881876</v>
      </c>
      <c r="AI163" s="135">
        <v>192300</v>
      </c>
      <c r="AJ163" s="136">
        <v>155390.44800999999</v>
      </c>
      <c r="AK163" s="176">
        <f t="shared" si="884"/>
        <v>36909.551990000007</v>
      </c>
      <c r="AL163" s="177">
        <f t="shared" si="895"/>
        <v>80.806265215808622</v>
      </c>
      <c r="AM163" s="135">
        <v>144900</v>
      </c>
      <c r="AN163" s="136">
        <v>8768.3049800000008</v>
      </c>
      <c r="AO163" s="176">
        <f t="shared" si="885"/>
        <v>136131.69501999998</v>
      </c>
      <c r="AP163" s="177">
        <f t="shared" si="896"/>
        <v>6.0512801794340927</v>
      </c>
      <c r="AQ163" s="175">
        <v>235200</v>
      </c>
      <c r="AR163" s="176">
        <v>85103.160150000011</v>
      </c>
      <c r="AS163" s="176">
        <f t="shared" si="886"/>
        <v>150096.83984999999</v>
      </c>
      <c r="AT163" s="177">
        <f t="shared" si="897"/>
        <v>36.183316390306125</v>
      </c>
      <c r="AU163" s="176">
        <v>214312</v>
      </c>
      <c r="AV163" s="176">
        <v>114311.94170999998</v>
      </c>
      <c r="AW163" s="176">
        <f t="shared" si="887"/>
        <v>100000.05829000002</v>
      </c>
      <c r="AX163" s="136">
        <f t="shared" si="898"/>
        <v>53.339029877001742</v>
      </c>
      <c r="AY163" s="175">
        <v>100000</v>
      </c>
      <c r="AZ163" s="176">
        <v>0</v>
      </c>
      <c r="BA163" s="176">
        <f t="shared" si="888"/>
        <v>100000</v>
      </c>
      <c r="BB163" s="177">
        <f t="shared" si="899"/>
        <v>0</v>
      </c>
      <c r="BC163" s="179">
        <v>362500</v>
      </c>
    </row>
    <row r="164" spans="1:60">
      <c r="A164" s="204" t="s">
        <v>325</v>
      </c>
      <c r="B164" s="118" t="s">
        <v>326</v>
      </c>
      <c r="C164" s="119">
        <v>13058</v>
      </c>
      <c r="D164" s="120">
        <v>12961.658670000001</v>
      </c>
      <c r="E164" s="120">
        <f t="shared" si="875"/>
        <v>96.341329999999289</v>
      </c>
      <c r="F164" s="121">
        <f t="shared" si="833"/>
        <v>99.262204548935529</v>
      </c>
      <c r="G164" s="119">
        <v>11558</v>
      </c>
      <c r="H164" s="120">
        <v>1906.568</v>
      </c>
      <c r="I164" s="120">
        <f t="shared" si="876"/>
        <v>9651.4320000000007</v>
      </c>
      <c r="J164" s="121">
        <f t="shared" si="891"/>
        <v>16.495656688008307</v>
      </c>
      <c r="K164" s="119">
        <v>0</v>
      </c>
      <c r="L164" s="120">
        <v>0</v>
      </c>
      <c r="M164" s="120">
        <f t="shared" si="877"/>
        <v>0</v>
      </c>
      <c r="N164" s="121" t="s">
        <v>74</v>
      </c>
      <c r="O164" s="120">
        <v>450</v>
      </c>
      <c r="P164" s="120">
        <v>450</v>
      </c>
      <c r="Q164" s="120">
        <f t="shared" si="879"/>
        <v>0</v>
      </c>
      <c r="R164" s="122">
        <f t="shared" si="892"/>
        <v>100</v>
      </c>
      <c r="S164" s="119">
        <v>726</v>
      </c>
      <c r="T164" s="120">
        <v>692.89</v>
      </c>
      <c r="U164" s="120">
        <f t="shared" si="880"/>
        <v>33.110000000000014</v>
      </c>
      <c r="V164" s="121">
        <f t="shared" si="889"/>
        <v>95.439393939393938</v>
      </c>
      <c r="W164" s="119">
        <v>800</v>
      </c>
      <c r="X164" s="120">
        <v>180</v>
      </c>
      <c r="Y164" s="120">
        <f t="shared" si="881"/>
        <v>620</v>
      </c>
      <c r="Z164" s="123">
        <f t="shared" si="890"/>
        <v>22.5</v>
      </c>
      <c r="AA164" s="119">
        <v>0</v>
      </c>
      <c r="AB164" s="120">
        <v>0</v>
      </c>
      <c r="AC164" s="120">
        <f t="shared" si="882"/>
        <v>0</v>
      </c>
      <c r="AD164" s="121" t="s">
        <v>74</v>
      </c>
      <c r="AE164" s="119">
        <v>2500</v>
      </c>
      <c r="AF164" s="120">
        <v>0</v>
      </c>
      <c r="AG164" s="120">
        <f t="shared" si="883"/>
        <v>2500</v>
      </c>
      <c r="AH164" s="121">
        <f t="shared" si="894"/>
        <v>0</v>
      </c>
      <c r="AI164" s="124">
        <v>5507.8</v>
      </c>
      <c r="AJ164" s="122">
        <v>4299.8251199999995</v>
      </c>
      <c r="AK164" s="120">
        <f t="shared" si="884"/>
        <v>1207.9748800000007</v>
      </c>
      <c r="AL164" s="121">
        <f t="shared" si="895"/>
        <v>78.067924035004893</v>
      </c>
      <c r="AM164" s="124">
        <v>1403.7</v>
      </c>
      <c r="AN164" s="122">
        <v>1403.61869</v>
      </c>
      <c r="AO164" s="120">
        <f t="shared" si="885"/>
        <v>8.1310000000030414E-2</v>
      </c>
      <c r="AP164" s="121">
        <f t="shared" si="896"/>
        <v>99.994207451734695</v>
      </c>
      <c r="AQ164" s="119">
        <v>230.2</v>
      </c>
      <c r="AR164" s="120">
        <v>230.15</v>
      </c>
      <c r="AS164" s="120">
        <f t="shared" si="886"/>
        <v>4.9999999999982947E-2</v>
      </c>
      <c r="AT164" s="121">
        <f t="shared" si="897"/>
        <v>99.978279756733286</v>
      </c>
      <c r="AU164" s="120">
        <v>600</v>
      </c>
      <c r="AV164" s="120">
        <v>0</v>
      </c>
      <c r="AW164" s="120">
        <f t="shared" si="887"/>
        <v>600</v>
      </c>
      <c r="AX164" s="122">
        <f t="shared" si="898"/>
        <v>0</v>
      </c>
      <c r="AY164" s="119">
        <v>2000</v>
      </c>
      <c r="AZ164" s="120">
        <v>0</v>
      </c>
      <c r="BA164" s="120">
        <f t="shared" si="888"/>
        <v>2000</v>
      </c>
      <c r="BB164" s="121">
        <f t="shared" si="899"/>
        <v>0</v>
      </c>
      <c r="BC164" s="222">
        <v>25200</v>
      </c>
    </row>
    <row r="165" spans="1:60">
      <c r="A165" s="204" t="s">
        <v>327</v>
      </c>
      <c r="B165" s="118" t="s">
        <v>328</v>
      </c>
      <c r="C165" s="125">
        <v>0</v>
      </c>
      <c r="D165" s="126">
        <v>0</v>
      </c>
      <c r="E165" s="126">
        <f t="shared" si="875"/>
        <v>0</v>
      </c>
      <c r="F165" s="127" t="s">
        <v>74</v>
      </c>
      <c r="G165" s="125">
        <v>600</v>
      </c>
      <c r="H165" s="126">
        <v>0</v>
      </c>
      <c r="I165" s="126">
        <f t="shared" si="876"/>
        <v>600</v>
      </c>
      <c r="J165" s="127">
        <f t="shared" si="891"/>
        <v>0</v>
      </c>
      <c r="K165" s="125">
        <v>0</v>
      </c>
      <c r="L165" s="126">
        <v>0</v>
      </c>
      <c r="M165" s="126">
        <f t="shared" si="877"/>
        <v>0</v>
      </c>
      <c r="N165" s="127" t="s">
        <v>74</v>
      </c>
      <c r="O165" s="120">
        <v>0</v>
      </c>
      <c r="P165" s="120">
        <v>0</v>
      </c>
      <c r="Q165" s="126">
        <f t="shared" si="879"/>
        <v>0</v>
      </c>
      <c r="R165" s="128" t="s">
        <v>74</v>
      </c>
      <c r="S165" s="124">
        <v>0</v>
      </c>
      <c r="T165" s="122">
        <v>0</v>
      </c>
      <c r="U165" s="126">
        <f t="shared" si="880"/>
        <v>0</v>
      </c>
      <c r="V165" s="127" t="s">
        <v>74</v>
      </c>
      <c r="W165" s="124">
        <v>0</v>
      </c>
      <c r="X165" s="122">
        <v>0</v>
      </c>
      <c r="Y165" s="122">
        <f t="shared" si="881"/>
        <v>0</v>
      </c>
      <c r="Z165" s="121" t="s">
        <v>74</v>
      </c>
      <c r="AA165" s="124">
        <v>0</v>
      </c>
      <c r="AB165" s="122">
        <v>0</v>
      </c>
      <c r="AC165" s="126">
        <f t="shared" si="882"/>
        <v>0</v>
      </c>
      <c r="AD165" s="127" t="s">
        <v>74</v>
      </c>
      <c r="AE165" s="124">
        <v>0</v>
      </c>
      <c r="AF165" s="122">
        <v>0</v>
      </c>
      <c r="AG165" s="126">
        <f t="shared" si="883"/>
        <v>0</v>
      </c>
      <c r="AH165" s="127" t="s">
        <v>74</v>
      </c>
      <c r="AI165" s="134">
        <v>0</v>
      </c>
      <c r="AJ165" s="3">
        <v>0</v>
      </c>
      <c r="AK165" s="126">
        <f t="shared" si="884"/>
        <v>0</v>
      </c>
      <c r="AL165" s="127" t="s">
        <v>74</v>
      </c>
      <c r="AM165" s="134">
        <v>0</v>
      </c>
      <c r="AN165" s="3">
        <v>0</v>
      </c>
      <c r="AO165" s="126">
        <f t="shared" si="885"/>
        <v>0</v>
      </c>
      <c r="AP165" s="127" t="s">
        <v>74</v>
      </c>
      <c r="AQ165" s="125">
        <v>0</v>
      </c>
      <c r="AR165" s="3">
        <v>0</v>
      </c>
      <c r="AS165" s="126">
        <f t="shared" si="886"/>
        <v>0</v>
      </c>
      <c r="AT165" s="127" t="s">
        <v>74</v>
      </c>
      <c r="AU165" s="120">
        <v>0</v>
      </c>
      <c r="AV165" s="120">
        <v>0</v>
      </c>
      <c r="AW165" s="126">
        <f t="shared" si="887"/>
        <v>0</v>
      </c>
      <c r="AX165" s="128" t="s">
        <v>74</v>
      </c>
      <c r="AY165" s="119">
        <v>0</v>
      </c>
      <c r="AZ165" s="120">
        <v>0</v>
      </c>
      <c r="BA165" s="126">
        <f t="shared" si="888"/>
        <v>0</v>
      </c>
      <c r="BB165" s="127" t="s">
        <v>74</v>
      </c>
      <c r="BC165" s="222">
        <v>0</v>
      </c>
      <c r="BD165" s="120"/>
      <c r="BE165" s="122"/>
      <c r="BG165" s="122"/>
      <c r="BH165" s="120"/>
    </row>
    <row r="166" spans="1:60">
      <c r="A166" s="204" t="s">
        <v>329</v>
      </c>
      <c r="B166" s="218" t="s">
        <v>330</v>
      </c>
      <c r="C166" s="175">
        <v>1945</v>
      </c>
      <c r="D166" s="176">
        <v>729.88</v>
      </c>
      <c r="E166" s="176">
        <f t="shared" si="875"/>
        <v>1215.1199999999999</v>
      </c>
      <c r="F166" s="177">
        <f t="shared" si="833"/>
        <v>37.525964010282777</v>
      </c>
      <c r="G166" s="175">
        <v>19215</v>
      </c>
      <c r="H166" s="176">
        <v>6236.3005800000001</v>
      </c>
      <c r="I166" s="176">
        <f t="shared" si="876"/>
        <v>12978.699420000001</v>
      </c>
      <c r="J166" s="177">
        <f t="shared" si="891"/>
        <v>32.455376424668231</v>
      </c>
      <c r="K166" s="175">
        <v>1140</v>
      </c>
      <c r="L166" s="176">
        <v>0</v>
      </c>
      <c r="M166" s="176">
        <f t="shared" si="877"/>
        <v>1140</v>
      </c>
      <c r="N166" s="177">
        <f t="shared" si="878"/>
        <v>0</v>
      </c>
      <c r="O166" s="176">
        <v>481.5</v>
      </c>
      <c r="P166" s="176">
        <v>81.39</v>
      </c>
      <c r="Q166" s="176">
        <f t="shared" si="879"/>
        <v>400.11</v>
      </c>
      <c r="R166" s="136">
        <f t="shared" si="892"/>
        <v>16.903426791277258</v>
      </c>
      <c r="S166" s="175">
        <v>77175</v>
      </c>
      <c r="T166" s="176">
        <v>50029.98</v>
      </c>
      <c r="U166" s="176">
        <f t="shared" si="880"/>
        <v>27145.019999999997</v>
      </c>
      <c r="V166" s="177">
        <f t="shared" si="889"/>
        <v>64.826666666666668</v>
      </c>
      <c r="W166" s="175">
        <v>209692.5</v>
      </c>
      <c r="X166" s="176">
        <v>21285.771209999999</v>
      </c>
      <c r="Y166" s="176">
        <f t="shared" si="881"/>
        <v>188406.72878999999</v>
      </c>
      <c r="Z166" s="178">
        <f t="shared" si="890"/>
        <v>10.15094541292607</v>
      </c>
      <c r="AA166" s="175">
        <v>58469.799999999988</v>
      </c>
      <c r="AB166" s="176">
        <v>15213.758400000001</v>
      </c>
      <c r="AC166" s="176">
        <f t="shared" si="882"/>
        <v>43256.04159999999</v>
      </c>
      <c r="AD166" s="177">
        <f t="shared" si="893"/>
        <v>26.019857088616693</v>
      </c>
      <c r="AE166" s="175">
        <v>654684.4</v>
      </c>
      <c r="AF166" s="176">
        <v>287085.28005</v>
      </c>
      <c r="AG166" s="176">
        <f t="shared" si="883"/>
        <v>367599.11995000002</v>
      </c>
      <c r="AH166" s="177">
        <f t="shared" si="894"/>
        <v>43.850942538114545</v>
      </c>
      <c r="AI166" s="135">
        <v>241351</v>
      </c>
      <c r="AJ166" s="136">
        <v>102705.88338</v>
      </c>
      <c r="AK166" s="176">
        <f t="shared" si="884"/>
        <v>138645.11661999999</v>
      </c>
      <c r="AL166" s="177">
        <f t="shared" si="895"/>
        <v>42.554571300719694</v>
      </c>
      <c r="AM166" s="135">
        <v>11715</v>
      </c>
      <c r="AN166" s="136">
        <v>7544.2806</v>
      </c>
      <c r="AO166" s="176">
        <f t="shared" si="885"/>
        <v>4170.7194</v>
      </c>
      <c r="AP166" s="177">
        <f t="shared" si="896"/>
        <v>64.398468629961599</v>
      </c>
      <c r="AQ166" s="175">
        <v>27000</v>
      </c>
      <c r="AR166" s="176">
        <v>26455.61</v>
      </c>
      <c r="AS166" s="176">
        <f t="shared" si="886"/>
        <v>544.38999999999942</v>
      </c>
      <c r="AT166" s="177">
        <f t="shared" si="897"/>
        <v>97.983740740740743</v>
      </c>
      <c r="AU166" s="176">
        <v>0</v>
      </c>
      <c r="AV166" s="176">
        <v>0</v>
      </c>
      <c r="AW166" s="176">
        <f t="shared" si="887"/>
        <v>0</v>
      </c>
      <c r="AX166" s="136" t="s">
        <v>74</v>
      </c>
      <c r="AY166" s="175">
        <v>292500</v>
      </c>
      <c r="AZ166" s="176">
        <v>0</v>
      </c>
      <c r="BA166" s="176">
        <f t="shared" si="888"/>
        <v>292500</v>
      </c>
      <c r="BB166" s="177">
        <f t="shared" si="899"/>
        <v>0</v>
      </c>
      <c r="BC166" s="179">
        <v>8700</v>
      </c>
    </row>
    <row r="167" spans="1:60">
      <c r="A167" s="204"/>
      <c r="B167" s="218"/>
      <c r="C167" s="175"/>
      <c r="D167" s="176"/>
      <c r="E167" s="176"/>
      <c r="F167" s="177"/>
      <c r="G167" s="175"/>
      <c r="H167" s="176"/>
      <c r="I167" s="176"/>
      <c r="J167" s="177"/>
      <c r="K167" s="175"/>
      <c r="L167" s="176"/>
      <c r="M167" s="176"/>
      <c r="N167" s="177"/>
      <c r="O167" s="176"/>
      <c r="P167" s="176"/>
      <c r="Q167" s="176"/>
      <c r="R167" s="136"/>
      <c r="S167" s="175"/>
      <c r="T167" s="176"/>
      <c r="U167" s="176"/>
      <c r="V167" s="177"/>
      <c r="W167" s="175"/>
      <c r="X167" s="176"/>
      <c r="Y167" s="176"/>
      <c r="Z167" s="178"/>
      <c r="AA167" s="175"/>
      <c r="AB167" s="176"/>
      <c r="AC167" s="176"/>
      <c r="AD167" s="177"/>
      <c r="AE167" s="175"/>
      <c r="AF167" s="176"/>
      <c r="AG167" s="176"/>
      <c r="AH167" s="177"/>
      <c r="AI167" s="135"/>
      <c r="AJ167" s="136"/>
      <c r="AK167" s="176"/>
      <c r="AL167" s="177"/>
      <c r="AM167" s="135"/>
      <c r="AN167" s="136"/>
      <c r="AO167" s="176"/>
      <c r="AP167" s="177"/>
      <c r="AQ167" s="175"/>
      <c r="AR167" s="176"/>
      <c r="AS167" s="176"/>
      <c r="AT167" s="177"/>
      <c r="AU167" s="176"/>
      <c r="AV167" s="176"/>
      <c r="AW167" s="176"/>
      <c r="AX167" s="136"/>
      <c r="AY167" s="175"/>
      <c r="AZ167" s="176"/>
      <c r="BA167" s="176"/>
      <c r="BB167" s="177"/>
      <c r="BC167" s="179"/>
    </row>
    <row r="168" spans="1:60">
      <c r="A168" s="110">
        <v>5.0199999999999996</v>
      </c>
      <c r="B168" s="224" t="s">
        <v>331</v>
      </c>
      <c r="C168" s="111">
        <f t="shared" ref="C168" si="900">SUM(C169:C170)</f>
        <v>0</v>
      </c>
      <c r="D168" s="112">
        <f t="shared" ref="D168:L168" si="901">SUM(D169:D170)</f>
        <v>0</v>
      </c>
      <c r="E168" s="112">
        <f t="shared" ref="E168:E170" si="902">+C168-D168</f>
        <v>0</v>
      </c>
      <c r="F168" s="113" t="s">
        <v>74</v>
      </c>
      <c r="G168" s="111">
        <f t="shared" ref="G168" si="903">SUM(G169:G170)</f>
        <v>0</v>
      </c>
      <c r="H168" s="112">
        <f t="shared" si="901"/>
        <v>0</v>
      </c>
      <c r="I168" s="112">
        <f t="shared" ref="I168:I170" si="904">+G168-H168</f>
        <v>0</v>
      </c>
      <c r="J168" s="113" t="s">
        <v>74</v>
      </c>
      <c r="K168" s="111">
        <f t="shared" ref="K168" si="905">SUM(K169:K170)</f>
        <v>31200</v>
      </c>
      <c r="L168" s="112">
        <f t="shared" si="901"/>
        <v>0</v>
      </c>
      <c r="M168" s="112">
        <f t="shared" ref="M168:M170" si="906">+K168-L168</f>
        <v>31200</v>
      </c>
      <c r="N168" s="113">
        <f t="shared" ref="N168:N170" si="907">+(L168/K168)*100</f>
        <v>0</v>
      </c>
      <c r="O168" s="112">
        <f t="shared" ref="O168" si="908">SUM(O169:O170)</f>
        <v>0</v>
      </c>
      <c r="P168" s="112">
        <f t="shared" ref="P168" si="909">SUM(P169:P170)</f>
        <v>0</v>
      </c>
      <c r="Q168" s="112">
        <f t="shared" ref="Q168:Q170" si="910">+O168-P168</f>
        <v>0</v>
      </c>
      <c r="R168" s="114" t="s">
        <v>74</v>
      </c>
      <c r="S168" s="111">
        <f t="shared" ref="S168" si="911">SUM(S169:S170)</f>
        <v>31815</v>
      </c>
      <c r="T168" s="112">
        <f t="shared" ref="T168:X168" si="912">SUM(T169:T170)</f>
        <v>0</v>
      </c>
      <c r="U168" s="112">
        <f t="shared" ref="U168:U170" si="913">+S168-T168</f>
        <v>31815</v>
      </c>
      <c r="V168" s="113">
        <f t="shared" ref="V168:V169" si="914">+(T168/S168)*100</f>
        <v>0</v>
      </c>
      <c r="W168" s="111">
        <f t="shared" ref="W168" si="915">SUM(W169:W170)</f>
        <v>145000</v>
      </c>
      <c r="X168" s="112">
        <f t="shared" si="912"/>
        <v>0</v>
      </c>
      <c r="Y168" s="112">
        <f t="shared" ref="Y168:Y170" si="916">+W168-X168</f>
        <v>145000</v>
      </c>
      <c r="Z168" s="115">
        <f t="shared" ref="Z168:Z170" si="917">+(X168/W168)*100</f>
        <v>0</v>
      </c>
      <c r="AA168" s="111">
        <f t="shared" ref="AA168" si="918">SUM(AA169:AA170)</f>
        <v>0</v>
      </c>
      <c r="AB168" s="112">
        <f t="shared" ref="AB168:AF168" si="919">SUM(AB169:AB170)</f>
        <v>0</v>
      </c>
      <c r="AC168" s="112">
        <f t="shared" ref="AC168:AC170" si="920">+AA168-AB168</f>
        <v>0</v>
      </c>
      <c r="AD168" s="113" t="s">
        <v>74</v>
      </c>
      <c r="AE168" s="111">
        <f t="shared" ref="AE168" si="921">SUM(AE169:AE170)</f>
        <v>90000</v>
      </c>
      <c r="AF168" s="112">
        <f t="shared" si="919"/>
        <v>0</v>
      </c>
      <c r="AG168" s="112">
        <f t="shared" ref="AG168:AG170" si="922">+AE168-AF168</f>
        <v>90000</v>
      </c>
      <c r="AH168" s="113">
        <f t="shared" ref="AH168:AH170" si="923">+(AF168/AE168)*100</f>
        <v>0</v>
      </c>
      <c r="AI168" s="116">
        <f t="shared" ref="AI168" si="924">SUM(AI169:AI170)</f>
        <v>0</v>
      </c>
      <c r="AJ168" s="114">
        <f t="shared" ref="AJ168:AN168" si="925">SUM(AJ169:AJ170)</f>
        <v>0</v>
      </c>
      <c r="AK168" s="112">
        <f t="shared" ref="AK168:AK170" si="926">+AI168-AJ168</f>
        <v>0</v>
      </c>
      <c r="AL168" s="113" t="s">
        <v>74</v>
      </c>
      <c r="AM168" s="116">
        <f t="shared" ref="AM168" si="927">SUM(AM169:AM170)</f>
        <v>0</v>
      </c>
      <c r="AN168" s="114">
        <f t="shared" si="925"/>
        <v>0</v>
      </c>
      <c r="AO168" s="112">
        <f t="shared" ref="AO168:AO170" si="928">+AM168-AN168</f>
        <v>0</v>
      </c>
      <c r="AP168" s="113" t="s">
        <v>74</v>
      </c>
      <c r="AQ168" s="111">
        <f t="shared" ref="AQ168" si="929">SUM(AQ169:AQ170)</f>
        <v>0</v>
      </c>
      <c r="AR168" s="112">
        <f>SUM(AR169:AR170)</f>
        <v>0</v>
      </c>
      <c r="AS168" s="112">
        <f t="shared" ref="AS168:AS170" si="930">+AQ168-AR168</f>
        <v>0</v>
      </c>
      <c r="AT168" s="113" t="s">
        <v>74</v>
      </c>
      <c r="AU168" s="112">
        <f t="shared" ref="AU168" si="931">SUM(AU169:AU170)</f>
        <v>0</v>
      </c>
      <c r="AV168" s="112">
        <f t="shared" ref="AV168:AZ168" si="932">SUM(AV169:AV170)</f>
        <v>0</v>
      </c>
      <c r="AW168" s="112">
        <f t="shared" ref="AW168:AW170" si="933">+AU168-AV168</f>
        <v>0</v>
      </c>
      <c r="AX168" s="114" t="s">
        <v>74</v>
      </c>
      <c r="AY168" s="111">
        <f t="shared" ref="AY168" si="934">SUM(AY169:AY170)</f>
        <v>0</v>
      </c>
      <c r="AZ168" s="112">
        <f t="shared" si="932"/>
        <v>0</v>
      </c>
      <c r="BA168" s="112">
        <f t="shared" ref="BA168:BA170" si="935">+AY168-AZ168</f>
        <v>0</v>
      </c>
      <c r="BB168" s="113" t="s">
        <v>74</v>
      </c>
      <c r="BC168" s="221">
        <f t="shared" ref="BC168" si="936">SUM(BC169:BC170)</f>
        <v>0</v>
      </c>
    </row>
    <row r="169" spans="1:60">
      <c r="A169" s="118" t="s">
        <v>332</v>
      </c>
      <c r="B169" s="223" t="s">
        <v>333</v>
      </c>
      <c r="C169" s="119">
        <v>0</v>
      </c>
      <c r="D169" s="120">
        <v>0</v>
      </c>
      <c r="E169" s="120">
        <f t="shared" si="902"/>
        <v>0</v>
      </c>
      <c r="F169" s="121" t="s">
        <v>74</v>
      </c>
      <c r="G169" s="119">
        <v>0</v>
      </c>
      <c r="H169" s="120">
        <v>0</v>
      </c>
      <c r="I169" s="120">
        <f t="shared" si="904"/>
        <v>0</v>
      </c>
      <c r="J169" s="121" t="s">
        <v>74</v>
      </c>
      <c r="K169" s="119">
        <v>10400</v>
      </c>
      <c r="L169" s="120">
        <v>0</v>
      </c>
      <c r="M169" s="120">
        <f t="shared" si="906"/>
        <v>10400</v>
      </c>
      <c r="N169" s="121">
        <f t="shared" si="907"/>
        <v>0</v>
      </c>
      <c r="O169" s="120">
        <v>0</v>
      </c>
      <c r="P169" s="120">
        <v>0</v>
      </c>
      <c r="Q169" s="120">
        <f t="shared" si="910"/>
        <v>0</v>
      </c>
      <c r="R169" s="122" t="s">
        <v>74</v>
      </c>
      <c r="S169" s="119">
        <v>31815</v>
      </c>
      <c r="T169" s="120">
        <v>0</v>
      </c>
      <c r="U169" s="120">
        <f t="shared" si="913"/>
        <v>31815</v>
      </c>
      <c r="V169" s="121">
        <f t="shared" si="914"/>
        <v>0</v>
      </c>
      <c r="W169" s="119">
        <v>90000</v>
      </c>
      <c r="X169" s="120">
        <v>0</v>
      </c>
      <c r="Y169" s="120">
        <f t="shared" si="916"/>
        <v>90000</v>
      </c>
      <c r="Z169" s="123">
        <f t="shared" si="917"/>
        <v>0</v>
      </c>
      <c r="AA169" s="119">
        <v>0</v>
      </c>
      <c r="AB169" s="120">
        <v>0</v>
      </c>
      <c r="AC169" s="120">
        <f t="shared" si="920"/>
        <v>0</v>
      </c>
      <c r="AD169" s="121" t="s">
        <v>74</v>
      </c>
      <c r="AE169" s="119">
        <v>60000</v>
      </c>
      <c r="AF169" s="120">
        <v>0</v>
      </c>
      <c r="AG169" s="120">
        <f t="shared" si="922"/>
        <v>60000</v>
      </c>
      <c r="AH169" s="121">
        <f t="shared" si="923"/>
        <v>0</v>
      </c>
      <c r="AI169" s="124">
        <v>0</v>
      </c>
      <c r="AJ169" s="122">
        <v>0</v>
      </c>
      <c r="AK169" s="120">
        <f t="shared" si="926"/>
        <v>0</v>
      </c>
      <c r="AL169" s="121" t="s">
        <v>74</v>
      </c>
      <c r="AM169" s="124">
        <v>0</v>
      </c>
      <c r="AN169" s="122">
        <v>0</v>
      </c>
      <c r="AO169" s="120">
        <f t="shared" si="928"/>
        <v>0</v>
      </c>
      <c r="AP169" s="121" t="s">
        <v>74</v>
      </c>
      <c r="AQ169" s="119">
        <v>0</v>
      </c>
      <c r="AR169" s="120">
        <v>0</v>
      </c>
      <c r="AS169" s="120">
        <f t="shared" si="930"/>
        <v>0</v>
      </c>
      <c r="AT169" s="121" t="s">
        <v>74</v>
      </c>
      <c r="AU169" s="120">
        <v>0</v>
      </c>
      <c r="AV169" s="120">
        <v>0</v>
      </c>
      <c r="AW169" s="120">
        <f t="shared" si="933"/>
        <v>0</v>
      </c>
      <c r="AX169" s="122" t="s">
        <v>74</v>
      </c>
      <c r="AY169" s="119">
        <v>0</v>
      </c>
      <c r="AZ169" s="120">
        <v>0</v>
      </c>
      <c r="BA169" s="120">
        <f t="shared" si="935"/>
        <v>0</v>
      </c>
      <c r="BB169" s="121" t="s">
        <v>74</v>
      </c>
      <c r="BC169" s="222">
        <v>0</v>
      </c>
    </row>
    <row r="170" spans="1:60">
      <c r="A170" s="118" t="s">
        <v>334</v>
      </c>
      <c r="B170" s="223" t="s">
        <v>335</v>
      </c>
      <c r="C170" s="119">
        <v>0</v>
      </c>
      <c r="D170" s="120">
        <v>0</v>
      </c>
      <c r="E170" s="120">
        <f t="shared" si="902"/>
        <v>0</v>
      </c>
      <c r="F170" s="121" t="s">
        <v>74</v>
      </c>
      <c r="G170" s="119">
        <v>0</v>
      </c>
      <c r="H170" s="120">
        <v>0</v>
      </c>
      <c r="I170" s="120">
        <f t="shared" si="904"/>
        <v>0</v>
      </c>
      <c r="J170" s="121" t="s">
        <v>74</v>
      </c>
      <c r="K170" s="119">
        <v>20800</v>
      </c>
      <c r="L170" s="120">
        <v>0</v>
      </c>
      <c r="M170" s="120">
        <f t="shared" si="906"/>
        <v>20800</v>
      </c>
      <c r="N170" s="121">
        <f t="shared" si="907"/>
        <v>0</v>
      </c>
      <c r="O170" s="120">
        <v>0</v>
      </c>
      <c r="P170" s="120">
        <v>0</v>
      </c>
      <c r="Q170" s="120">
        <f t="shared" si="910"/>
        <v>0</v>
      </c>
      <c r="R170" s="122" t="s">
        <v>74</v>
      </c>
      <c r="S170" s="119">
        <v>0</v>
      </c>
      <c r="T170" s="120">
        <v>0</v>
      </c>
      <c r="U170" s="120">
        <f t="shared" si="913"/>
        <v>0</v>
      </c>
      <c r="V170" s="121" t="s">
        <v>74</v>
      </c>
      <c r="W170" s="119">
        <v>55000</v>
      </c>
      <c r="X170" s="120">
        <v>0</v>
      </c>
      <c r="Y170" s="120">
        <f t="shared" si="916"/>
        <v>55000</v>
      </c>
      <c r="Z170" s="123">
        <f t="shared" si="917"/>
        <v>0</v>
      </c>
      <c r="AA170" s="119">
        <v>0</v>
      </c>
      <c r="AB170" s="120">
        <v>0</v>
      </c>
      <c r="AC170" s="120">
        <f t="shared" si="920"/>
        <v>0</v>
      </c>
      <c r="AD170" s="121" t="s">
        <v>74</v>
      </c>
      <c r="AE170" s="119">
        <v>30000</v>
      </c>
      <c r="AF170" s="120">
        <v>0</v>
      </c>
      <c r="AG170" s="120">
        <f t="shared" si="922"/>
        <v>30000</v>
      </c>
      <c r="AH170" s="121">
        <f t="shared" si="923"/>
        <v>0</v>
      </c>
      <c r="AI170" s="124">
        <v>0</v>
      </c>
      <c r="AJ170" s="122">
        <v>0</v>
      </c>
      <c r="AK170" s="120">
        <f t="shared" si="926"/>
        <v>0</v>
      </c>
      <c r="AL170" s="121" t="s">
        <v>74</v>
      </c>
      <c r="AM170" s="124">
        <v>0</v>
      </c>
      <c r="AN170" s="122">
        <v>0</v>
      </c>
      <c r="AO170" s="120">
        <f t="shared" si="928"/>
        <v>0</v>
      </c>
      <c r="AP170" s="121" t="s">
        <v>74</v>
      </c>
      <c r="AQ170" s="119">
        <v>0</v>
      </c>
      <c r="AR170" s="120">
        <v>0</v>
      </c>
      <c r="AS170" s="120">
        <f t="shared" si="930"/>
        <v>0</v>
      </c>
      <c r="AT170" s="121" t="s">
        <v>74</v>
      </c>
      <c r="AU170" s="120">
        <v>0</v>
      </c>
      <c r="AV170" s="120">
        <v>0</v>
      </c>
      <c r="AW170" s="120">
        <f t="shared" si="933"/>
        <v>0</v>
      </c>
      <c r="AX170" s="122" t="s">
        <v>74</v>
      </c>
      <c r="AY170" s="119">
        <v>0</v>
      </c>
      <c r="AZ170" s="120">
        <v>0</v>
      </c>
      <c r="BA170" s="120">
        <f t="shared" si="935"/>
        <v>0</v>
      </c>
      <c r="BB170" s="121" t="s">
        <v>74</v>
      </c>
      <c r="BC170" s="222">
        <v>0</v>
      </c>
    </row>
    <row r="171" spans="1:60">
      <c r="A171" s="110"/>
      <c r="B171" s="223"/>
      <c r="C171" s="125"/>
      <c r="D171" s="126"/>
      <c r="E171" s="126"/>
      <c r="F171" s="127"/>
      <c r="G171" s="125"/>
      <c r="H171" s="126"/>
      <c r="I171" s="126"/>
      <c r="J171" s="127"/>
      <c r="K171" s="125"/>
      <c r="L171" s="126"/>
      <c r="M171" s="126"/>
      <c r="N171" s="127"/>
      <c r="O171" s="126"/>
      <c r="P171" s="126"/>
      <c r="Q171" s="126"/>
      <c r="R171" s="128"/>
      <c r="S171" s="125"/>
      <c r="T171" s="126"/>
      <c r="U171" s="126"/>
      <c r="V171" s="127"/>
      <c r="W171" s="125"/>
      <c r="X171" s="126"/>
      <c r="Y171" s="126"/>
      <c r="Z171" s="129"/>
      <c r="AA171" s="125"/>
      <c r="AB171" s="126"/>
      <c r="AC171" s="126"/>
      <c r="AD171" s="127"/>
      <c r="AE171" s="125"/>
      <c r="AF171" s="126"/>
      <c r="AG171" s="126"/>
      <c r="AH171" s="127"/>
      <c r="AI171" s="130"/>
      <c r="AJ171" s="128"/>
      <c r="AK171" s="126"/>
      <c r="AL171" s="127"/>
      <c r="AM171" s="130"/>
      <c r="AN171" s="128"/>
      <c r="AO171" s="126"/>
      <c r="AP171" s="127"/>
      <c r="AQ171" s="125"/>
      <c r="AR171" s="126"/>
      <c r="AS171" s="126"/>
      <c r="AT171" s="127"/>
      <c r="AU171" s="126"/>
      <c r="AV171" s="126"/>
      <c r="AW171" s="126"/>
      <c r="AX171" s="128"/>
      <c r="AY171" s="125"/>
      <c r="AZ171" s="126"/>
      <c r="BA171" s="126"/>
      <c r="BB171" s="127"/>
      <c r="BC171" s="220"/>
    </row>
    <row r="172" spans="1:60">
      <c r="A172" s="203">
        <v>6</v>
      </c>
      <c r="B172" s="180" t="s">
        <v>77</v>
      </c>
      <c r="C172" s="168">
        <f>C174+C181+C188</f>
        <v>438121860</v>
      </c>
      <c r="D172" s="169">
        <f>D174+D181+D188</f>
        <v>407418723.89490986</v>
      </c>
      <c r="E172" s="169">
        <f t="shared" ref="E172" si="937">+C172-D172</f>
        <v>30703136.105090141</v>
      </c>
      <c r="F172" s="170">
        <f t="shared" ref="F172" si="938">+(D172/C172)*100</f>
        <v>92.992101305995064</v>
      </c>
      <c r="G172" s="168">
        <f>G174+G181+G188</f>
        <v>485053746.36500001</v>
      </c>
      <c r="H172" s="169">
        <f>H174+H181+H188</f>
        <v>467151680.73521</v>
      </c>
      <c r="I172" s="169">
        <f t="shared" ref="I172" si="939">+G172-H172</f>
        <v>17902065.629790008</v>
      </c>
      <c r="J172" s="170">
        <f t="shared" ref="J172" si="940">+(H172/G172)*100</f>
        <v>96.309261444953606</v>
      </c>
      <c r="K172" s="168">
        <f>K174+K181+K188</f>
        <v>554794900</v>
      </c>
      <c r="L172" s="169">
        <f>L174+L181+L188</f>
        <v>535639674.70528001</v>
      </c>
      <c r="M172" s="169">
        <f t="shared" ref="M172" si="941">+K172-L172</f>
        <v>19155225.294719994</v>
      </c>
      <c r="N172" s="170">
        <f t="shared" ref="N172" si="942">+(L172/K172)*100</f>
        <v>96.547332123146774</v>
      </c>
      <c r="O172" s="169">
        <f>O174+O181+O188</f>
        <v>632017452</v>
      </c>
      <c r="P172" s="169">
        <f>P174+P181+P188</f>
        <v>613090906.67717993</v>
      </c>
      <c r="Q172" s="169">
        <f t="shared" ref="Q172" si="943">+O172-P172</f>
        <v>18926545.322820067</v>
      </c>
      <c r="R172" s="171">
        <f t="shared" ref="R172" si="944">+(P172/O172)*100</f>
        <v>97.00537615489452</v>
      </c>
      <c r="S172" s="168">
        <f>S174+S181+S188</f>
        <v>719635770.10000002</v>
      </c>
      <c r="T172" s="169">
        <f>T174+T181+T188</f>
        <v>689879786.88798988</v>
      </c>
      <c r="U172" s="169">
        <f t="shared" ref="U172" si="945">+S172-T172</f>
        <v>29755983.212010145</v>
      </c>
      <c r="V172" s="170">
        <f t="shared" ref="V172" si="946">+(T172/S172)*100</f>
        <v>95.865132828531401</v>
      </c>
      <c r="W172" s="168">
        <f>W174+W181+W188</f>
        <v>830457558.89999998</v>
      </c>
      <c r="X172" s="169">
        <f>X174+X181+X188</f>
        <v>765704888.32650006</v>
      </c>
      <c r="Y172" s="169">
        <f t="shared" ref="Y172" si="947">+W172-X172</f>
        <v>64752670.573499918</v>
      </c>
      <c r="Z172" s="172">
        <f t="shared" ref="Z172" si="948">+(X172/W172)*100</f>
        <v>92.20277184793531</v>
      </c>
      <c r="AA172" s="168">
        <f>AA174+AA181+AA188</f>
        <v>846323143.6839999</v>
      </c>
      <c r="AB172" s="169">
        <f>AB174+AB181+AB188</f>
        <v>832425512.46432996</v>
      </c>
      <c r="AC172" s="169">
        <f t="shared" ref="AC172" si="949">+AA172-AB172</f>
        <v>13897631.219669938</v>
      </c>
      <c r="AD172" s="170">
        <f t="shared" ref="AD172" si="950">+(AB172/AA172)*100</f>
        <v>98.35788122735552</v>
      </c>
      <c r="AE172" s="168">
        <f>AE174+AE181+AE188</f>
        <v>927704090.60000002</v>
      </c>
      <c r="AF172" s="169">
        <f>AF174+AF181+AF188</f>
        <v>910259298.78480995</v>
      </c>
      <c r="AG172" s="169">
        <f t="shared" ref="AG172" si="951">+AE172-AF172</f>
        <v>17444791.815190077</v>
      </c>
      <c r="AH172" s="170">
        <f t="shared" ref="AH172" si="952">+(AF172/AE172)*100</f>
        <v>98.11957368821048</v>
      </c>
      <c r="AI172" s="173">
        <f>AI174+AI181+AI188</f>
        <v>1012336547.5</v>
      </c>
      <c r="AJ172" s="171">
        <f>AJ174+AJ181+AJ188</f>
        <v>1011081992.1808501</v>
      </c>
      <c r="AK172" s="169">
        <f t="shared" ref="AK172" si="953">+AI172-AJ172</f>
        <v>1254555.3191498518</v>
      </c>
      <c r="AL172" s="170">
        <f t="shared" ref="AL172" si="954">+(AJ172/AI172)*100</f>
        <v>99.876073295758403</v>
      </c>
      <c r="AM172" s="173">
        <f>AM174+AM181+AM188</f>
        <v>1134957308.3</v>
      </c>
      <c r="AN172" s="171">
        <f>AN174+AN181+AN188</f>
        <v>1125792255.2915802</v>
      </c>
      <c r="AO172" s="169">
        <f t="shared" ref="AO172" si="955">+AM172-AN172</f>
        <v>9165053.0084197521</v>
      </c>
      <c r="AP172" s="170">
        <f t="shared" ref="AP172" si="956">+(AN172/AM172)*100</f>
        <v>99.192475968796785</v>
      </c>
      <c r="AQ172" s="168">
        <f>AQ174+AQ181+AQ188</f>
        <v>1225055619.46136</v>
      </c>
      <c r="AR172" s="169">
        <f>AR174+AR181+AR188</f>
        <v>1209596901.2072098</v>
      </c>
      <c r="AS172" s="169">
        <f t="shared" ref="AS172" si="957">+AQ172-AR172</f>
        <v>15458718.254150152</v>
      </c>
      <c r="AT172" s="170">
        <f t="shared" ref="AT172" si="958">+(AR172/AQ172)*100</f>
        <v>98.738121109885029</v>
      </c>
      <c r="AU172" s="169">
        <f>AU174+AU181+AU188</f>
        <v>1326029500.934</v>
      </c>
      <c r="AV172" s="169">
        <f>AV174+AV181+AV188</f>
        <v>1307013336.3056197</v>
      </c>
      <c r="AW172" s="169">
        <f t="shared" ref="AW172" si="959">+AU172-AV172</f>
        <v>19016164.628380299</v>
      </c>
      <c r="AX172" s="171">
        <f t="shared" ref="AX172" si="960">+(AV172/AU172)*100</f>
        <v>98.565932008678075</v>
      </c>
      <c r="AY172" s="168">
        <f>AY174+AY181+AY188</f>
        <v>1450572224.2939498</v>
      </c>
      <c r="AZ172" s="169">
        <f>AZ174+AZ181+AZ188</f>
        <v>1448889355.6592498</v>
      </c>
      <c r="BA172" s="169">
        <f t="shared" ref="BA172" si="961">+AY172-AZ172</f>
        <v>1682868.6347000599</v>
      </c>
      <c r="BB172" s="170">
        <f t="shared" ref="BB172" si="962">+(AZ172/AY172)*100</f>
        <v>99.883985877675329</v>
      </c>
      <c r="BC172" s="174">
        <f>BC174+BC181+BC188</f>
        <v>1565862190</v>
      </c>
    </row>
    <row r="173" spans="1:60">
      <c r="A173" s="204"/>
      <c r="B173" s="218"/>
      <c r="C173" s="175"/>
      <c r="D173" s="176"/>
      <c r="E173" s="176"/>
      <c r="F173" s="177"/>
      <c r="G173" s="175"/>
      <c r="H173" s="176"/>
      <c r="I173" s="176"/>
      <c r="J173" s="177"/>
      <c r="K173" s="175"/>
      <c r="L173" s="176"/>
      <c r="M173" s="176"/>
      <c r="N173" s="177"/>
      <c r="O173" s="176"/>
      <c r="P173" s="176"/>
      <c r="Q173" s="176"/>
      <c r="R173" s="136"/>
      <c r="S173" s="175"/>
      <c r="T173" s="176"/>
      <c r="U173" s="176"/>
      <c r="V173" s="177"/>
      <c r="W173" s="175"/>
      <c r="X173" s="176"/>
      <c r="Y173" s="176"/>
      <c r="Z173" s="178"/>
      <c r="AA173" s="175"/>
      <c r="AB173" s="176"/>
      <c r="AC173" s="176"/>
      <c r="AD173" s="177"/>
      <c r="AE173" s="175"/>
      <c r="AF173" s="176"/>
      <c r="AG173" s="176"/>
      <c r="AH173" s="177"/>
      <c r="AI173" s="135"/>
      <c r="AJ173" s="136"/>
      <c r="AK173" s="176"/>
      <c r="AL173" s="177"/>
      <c r="AM173" s="135"/>
      <c r="AN173" s="136"/>
      <c r="AO173" s="176"/>
      <c r="AP173" s="177"/>
      <c r="AQ173" s="175"/>
      <c r="AR173" s="176"/>
      <c r="AS173" s="176"/>
      <c r="AT173" s="177"/>
      <c r="AU173" s="176"/>
      <c r="AV173" s="176"/>
      <c r="AW173" s="176"/>
      <c r="AX173" s="136"/>
      <c r="AY173" s="175"/>
      <c r="AZ173" s="176"/>
      <c r="BA173" s="176"/>
      <c r="BB173" s="177"/>
      <c r="BC173" s="179"/>
    </row>
    <row r="174" spans="1:60">
      <c r="A174" s="203">
        <v>6.01</v>
      </c>
      <c r="B174" s="180" t="s">
        <v>336</v>
      </c>
      <c r="C174" s="168">
        <f t="shared" ref="C174" si="963">SUM(C175:C179)</f>
        <v>21860</v>
      </c>
      <c r="D174" s="169">
        <f t="shared" ref="D174:L174" si="964">SUM(D175:D179)</f>
        <v>21208.1515</v>
      </c>
      <c r="E174" s="169">
        <f t="shared" ref="E174:E175" si="965">+C174-D174</f>
        <v>651.84850000000006</v>
      </c>
      <c r="F174" s="170">
        <f t="shared" ref="F174" si="966">+(D174/C174)*100</f>
        <v>97.018076395242446</v>
      </c>
      <c r="G174" s="168">
        <f t="shared" ref="G174" si="967">SUM(G175:G179)</f>
        <v>60000</v>
      </c>
      <c r="H174" s="215">
        <f t="shared" si="964"/>
        <v>0</v>
      </c>
      <c r="I174" s="169">
        <f t="shared" ref="I174:I179" si="968">+G174-H174</f>
        <v>60000</v>
      </c>
      <c r="J174" s="170">
        <f t="shared" ref="J174:J177" si="969">+(H174/G174)*100</f>
        <v>0</v>
      </c>
      <c r="K174" s="168">
        <f t="shared" ref="K174" si="970">SUM(K175:K179)</f>
        <v>25000</v>
      </c>
      <c r="L174" s="169">
        <f t="shared" si="964"/>
        <v>0</v>
      </c>
      <c r="M174" s="169">
        <f t="shared" ref="M174:M175" si="971">+K174-L174</f>
        <v>25000</v>
      </c>
      <c r="N174" s="170">
        <f t="shared" ref="N174" si="972">+(L174/K174)*100</f>
        <v>0</v>
      </c>
      <c r="O174" s="169">
        <f t="shared" ref="O174" si="973">SUM(O175:O179)</f>
        <v>385552</v>
      </c>
      <c r="P174" s="169">
        <f t="shared" ref="P174" si="974">SUM(P175:P179)</f>
        <v>285345.07569999999</v>
      </c>
      <c r="Q174" s="169">
        <f t="shared" ref="Q174:Q175" si="975">+O174-P174</f>
        <v>100206.92430000001</v>
      </c>
      <c r="R174" s="171">
        <f t="shared" ref="R174" si="976">+(P174/O174)*100</f>
        <v>74.009491767647418</v>
      </c>
      <c r="S174" s="168">
        <f t="shared" ref="S174" si="977">SUM(S175:S179)</f>
        <v>513200</v>
      </c>
      <c r="T174" s="169">
        <f t="shared" ref="T174:X174" si="978">SUM(T175:T179)</f>
        <v>85267.193369999994</v>
      </c>
      <c r="U174" s="169">
        <f t="shared" ref="U174:U175" si="979">+S174-T174</f>
        <v>427932.80663000001</v>
      </c>
      <c r="V174" s="170">
        <f t="shared" ref="V174" si="980">+(T174/S174)*100</f>
        <v>16.61480774941543</v>
      </c>
      <c r="W174" s="168">
        <f t="shared" ref="W174" si="981">SUM(W175:W179)</f>
        <v>129121</v>
      </c>
      <c r="X174" s="169">
        <f t="shared" si="978"/>
        <v>8109.4338099999995</v>
      </c>
      <c r="Y174" s="169">
        <f t="shared" ref="Y174:Y175" si="982">+W174-X174</f>
        <v>121011.56619</v>
      </c>
      <c r="Z174" s="172">
        <f t="shared" ref="Z174" si="983">+(X174/W174)*100</f>
        <v>6.2804917945183201</v>
      </c>
      <c r="AA174" s="168">
        <f t="shared" ref="AA174" si="984">SUM(AA175:AA179)</f>
        <v>76844.38400000002</v>
      </c>
      <c r="AB174" s="169">
        <f t="shared" ref="AB174:AF174" si="985">SUM(AB175:AB179)</f>
        <v>0</v>
      </c>
      <c r="AC174" s="169">
        <f t="shared" ref="AC174:AC175" si="986">+AA174-AB174</f>
        <v>76844.38400000002</v>
      </c>
      <c r="AD174" s="170">
        <f t="shared" ref="AD174" si="987">+(AB174/AA174)*100</f>
        <v>0</v>
      </c>
      <c r="AE174" s="168">
        <f t="shared" ref="AE174" si="988">SUM(AE175:AE179)</f>
        <v>93000</v>
      </c>
      <c r="AF174" s="169">
        <f t="shared" si="985"/>
        <v>0</v>
      </c>
      <c r="AG174" s="169">
        <f t="shared" ref="AG174:AG175" si="989">+AE174-AF174</f>
        <v>93000</v>
      </c>
      <c r="AH174" s="170">
        <f t="shared" ref="AH174" si="990">+(AF174/AE174)*100</f>
        <v>0</v>
      </c>
      <c r="AI174" s="173">
        <f t="shared" ref="AI174" si="991">SUM(AI175:AI179)</f>
        <v>15000</v>
      </c>
      <c r="AJ174" s="171">
        <f t="shared" ref="AJ174:AN174" si="992">SUM(AJ175:AJ179)</f>
        <v>0</v>
      </c>
      <c r="AK174" s="169">
        <f t="shared" ref="AK174:AK175" si="993">+AI174-AJ174</f>
        <v>15000</v>
      </c>
      <c r="AL174" s="170">
        <f t="shared" ref="AL174" si="994">+(AJ174/AI174)*100</f>
        <v>0</v>
      </c>
      <c r="AM174" s="173">
        <f t="shared" ref="AM174" si="995">SUM(AM175:AM179)</f>
        <v>136799516.5</v>
      </c>
      <c r="AN174" s="171">
        <f t="shared" si="992"/>
        <v>135763889.47286001</v>
      </c>
      <c r="AO174" s="169">
        <f t="shared" ref="AO174:AO175" si="996">+AM174-AN174</f>
        <v>1035627.0271399915</v>
      </c>
      <c r="AP174" s="170">
        <f t="shared" ref="AP174:AP175" si="997">+(AN174/AM174)*100</f>
        <v>99.242960023809729</v>
      </c>
      <c r="AQ174" s="168">
        <f t="shared" ref="AQ174" si="998">SUM(AQ175:AQ179)</f>
        <v>144202103</v>
      </c>
      <c r="AR174" s="169">
        <f>SUM(AR175:AR179)</f>
        <v>141124321.83109</v>
      </c>
      <c r="AS174" s="169">
        <f t="shared" ref="AS174:AS179" si="999">+AQ174-AR174</f>
        <v>3077781.1689099967</v>
      </c>
      <c r="AT174" s="170">
        <f t="shared" ref="AT174:AT179" si="1000">+(AR174/AQ174)*100</f>
        <v>97.865647514925641</v>
      </c>
      <c r="AU174" s="169">
        <f t="shared" ref="AU174" si="1001">SUM(AU175:AU179)</f>
        <v>154141008.98800001</v>
      </c>
      <c r="AV174" s="169">
        <f t="shared" ref="AV174:AZ174" si="1002">SUM(AV175:AV179)</f>
        <v>151645498.66065001</v>
      </c>
      <c r="AW174" s="169">
        <f t="shared" ref="AW174:AW179" si="1003">+AU174-AV174</f>
        <v>2495510.3273499906</v>
      </c>
      <c r="AX174" s="171">
        <f t="shared" ref="AX174:AX175" si="1004">+(AV174/AU174)*100</f>
        <v>98.381021154763388</v>
      </c>
      <c r="AY174" s="168">
        <f t="shared" ref="AY174" si="1005">SUM(AY175:AY179)</f>
        <v>169074050.19999999</v>
      </c>
      <c r="AZ174" s="169">
        <f t="shared" si="1002"/>
        <v>167317182.58872998</v>
      </c>
      <c r="BA174" s="169">
        <f t="shared" ref="BA174:BA175" si="1006">+AY174-AZ174</f>
        <v>1756867.6112700105</v>
      </c>
      <c r="BB174" s="170">
        <f t="shared" ref="BB174" si="1007">+(AZ174/AY174)*100</f>
        <v>98.960888670265021</v>
      </c>
      <c r="BC174" s="174">
        <f t="shared" ref="BC174" si="1008">SUM(BC175:BC179)</f>
        <v>183543190</v>
      </c>
    </row>
    <row r="175" spans="1:60">
      <c r="A175" s="118" t="s">
        <v>337</v>
      </c>
      <c r="B175" s="223" t="s">
        <v>338</v>
      </c>
      <c r="C175" s="125">
        <v>0</v>
      </c>
      <c r="D175" s="126">
        <v>0</v>
      </c>
      <c r="E175" s="126">
        <f t="shared" si="965"/>
        <v>0</v>
      </c>
      <c r="F175" s="127" t="s">
        <v>74</v>
      </c>
      <c r="G175" s="125">
        <v>0</v>
      </c>
      <c r="H175" s="126">
        <v>0</v>
      </c>
      <c r="I175" s="126">
        <f t="shared" si="968"/>
        <v>0</v>
      </c>
      <c r="J175" s="127" t="s">
        <v>74</v>
      </c>
      <c r="K175" s="125">
        <v>0</v>
      </c>
      <c r="L175" s="126">
        <v>0</v>
      </c>
      <c r="M175" s="126">
        <f t="shared" si="971"/>
        <v>0</v>
      </c>
      <c r="N175" s="127" t="s">
        <v>74</v>
      </c>
      <c r="O175" s="126">
        <v>0</v>
      </c>
      <c r="P175" s="126">
        <v>0</v>
      </c>
      <c r="Q175" s="126">
        <f t="shared" si="975"/>
        <v>0</v>
      </c>
      <c r="R175" s="128" t="s">
        <v>74</v>
      </c>
      <c r="S175" s="125">
        <v>0</v>
      </c>
      <c r="T175" s="126">
        <v>0</v>
      </c>
      <c r="U175" s="126">
        <f t="shared" si="979"/>
        <v>0</v>
      </c>
      <c r="V175" s="127" t="s">
        <v>74</v>
      </c>
      <c r="W175" s="125">
        <v>0</v>
      </c>
      <c r="X175" s="126">
        <v>0</v>
      </c>
      <c r="Y175" s="126">
        <f t="shared" si="982"/>
        <v>0</v>
      </c>
      <c r="Z175" s="129" t="s">
        <v>74</v>
      </c>
      <c r="AA175" s="125">
        <v>0</v>
      </c>
      <c r="AB175" s="126">
        <v>0</v>
      </c>
      <c r="AC175" s="126">
        <f t="shared" si="986"/>
        <v>0</v>
      </c>
      <c r="AD175" s="127" t="s">
        <v>74</v>
      </c>
      <c r="AE175" s="125">
        <v>0</v>
      </c>
      <c r="AF175" s="126">
        <v>0</v>
      </c>
      <c r="AG175" s="126">
        <f t="shared" si="989"/>
        <v>0</v>
      </c>
      <c r="AH175" s="127" t="s">
        <v>74</v>
      </c>
      <c r="AI175" s="130">
        <v>0</v>
      </c>
      <c r="AJ175" s="128">
        <v>0</v>
      </c>
      <c r="AK175" s="126">
        <f t="shared" si="993"/>
        <v>0</v>
      </c>
      <c r="AL175" s="127" t="s">
        <v>74</v>
      </c>
      <c r="AM175" s="124">
        <v>304727.01799999998</v>
      </c>
      <c r="AN175" s="122">
        <v>121635.7598</v>
      </c>
      <c r="AO175" s="126">
        <f t="shared" si="996"/>
        <v>183091.25819999998</v>
      </c>
      <c r="AP175" s="127">
        <f t="shared" si="997"/>
        <v>39.916302990895282</v>
      </c>
      <c r="AQ175" s="125">
        <v>40000</v>
      </c>
      <c r="AR175" s="126">
        <v>24554.853469999998</v>
      </c>
      <c r="AS175" s="126">
        <f t="shared" si="999"/>
        <v>15445.146530000002</v>
      </c>
      <c r="AT175" s="127">
        <f t="shared" si="1000"/>
        <v>61.387133674999994</v>
      </c>
      <c r="AU175" s="126">
        <v>81765</v>
      </c>
      <c r="AV175" s="126">
        <v>81764.006829999998</v>
      </c>
      <c r="AW175" s="126">
        <f t="shared" si="1003"/>
        <v>0.99317000000155531</v>
      </c>
      <c r="AX175" s="128">
        <f t="shared" si="1004"/>
        <v>99.998785336023971</v>
      </c>
      <c r="AY175" s="125">
        <v>0</v>
      </c>
      <c r="AZ175" s="126">
        <v>0</v>
      </c>
      <c r="BA175" s="126">
        <f t="shared" si="1006"/>
        <v>0</v>
      </c>
      <c r="BB175" s="127" t="s">
        <v>74</v>
      </c>
      <c r="BC175" s="220">
        <v>100000</v>
      </c>
    </row>
    <row r="176" spans="1:60">
      <c r="A176" s="204" t="s">
        <v>339</v>
      </c>
      <c r="B176" s="218" t="s">
        <v>340</v>
      </c>
      <c r="C176" s="181">
        <v>0</v>
      </c>
      <c r="D176" s="182">
        <v>0</v>
      </c>
      <c r="E176" s="182">
        <v>0</v>
      </c>
      <c r="F176" s="183">
        <v>0</v>
      </c>
      <c r="G176" s="175">
        <v>0</v>
      </c>
      <c r="H176" s="216">
        <v>0</v>
      </c>
      <c r="I176" s="182">
        <f t="shared" si="968"/>
        <v>0</v>
      </c>
      <c r="J176" s="183" t="s">
        <v>74</v>
      </c>
      <c r="K176" s="181">
        <v>0</v>
      </c>
      <c r="L176" s="176">
        <v>0</v>
      </c>
      <c r="M176" s="176">
        <v>0</v>
      </c>
      <c r="N176" s="178">
        <v>0</v>
      </c>
      <c r="O176" s="182">
        <v>0</v>
      </c>
      <c r="P176" s="182">
        <v>0</v>
      </c>
      <c r="Q176" s="182">
        <v>0</v>
      </c>
      <c r="R176" s="136">
        <v>0</v>
      </c>
      <c r="S176" s="181">
        <v>0</v>
      </c>
      <c r="T176" s="182">
        <v>0</v>
      </c>
      <c r="U176" s="182">
        <v>0</v>
      </c>
      <c r="V176" s="183">
        <v>0</v>
      </c>
      <c r="W176" s="181">
        <v>0</v>
      </c>
      <c r="X176" s="182">
        <v>0</v>
      </c>
      <c r="Y176" s="182">
        <v>0</v>
      </c>
      <c r="Z176" s="178">
        <v>0</v>
      </c>
      <c r="AA176" s="181">
        <v>0</v>
      </c>
      <c r="AB176" s="182">
        <v>0</v>
      </c>
      <c r="AC176" s="182">
        <v>0</v>
      </c>
      <c r="AD176" s="177">
        <v>0</v>
      </c>
      <c r="AE176" s="181">
        <v>0</v>
      </c>
      <c r="AF176" s="182">
        <v>0</v>
      </c>
      <c r="AG176" s="182">
        <v>0</v>
      </c>
      <c r="AH176" s="177">
        <v>0</v>
      </c>
      <c r="AI176" s="186">
        <v>0</v>
      </c>
      <c r="AJ176" s="136">
        <v>0</v>
      </c>
      <c r="AK176" s="176">
        <v>0</v>
      </c>
      <c r="AL176" s="177">
        <v>0</v>
      </c>
      <c r="AM176" s="135">
        <v>0</v>
      </c>
      <c r="AN176" s="136">
        <v>0</v>
      </c>
      <c r="AO176" s="176">
        <v>0</v>
      </c>
      <c r="AP176" s="177">
        <v>0</v>
      </c>
      <c r="AQ176" s="181">
        <v>7587</v>
      </c>
      <c r="AR176" s="182">
        <v>7586.7578200000007</v>
      </c>
      <c r="AS176" s="182">
        <f t="shared" si="999"/>
        <v>0.24217999999927997</v>
      </c>
      <c r="AT176" s="177">
        <f t="shared" si="1000"/>
        <v>99.996807960985905</v>
      </c>
      <c r="AU176" s="182">
        <v>0</v>
      </c>
      <c r="AV176" s="182">
        <v>0</v>
      </c>
      <c r="AW176" s="182">
        <f t="shared" si="1003"/>
        <v>0</v>
      </c>
      <c r="AX176" s="184" t="s">
        <v>74</v>
      </c>
      <c r="AY176" s="181">
        <v>0</v>
      </c>
      <c r="AZ176" s="182">
        <v>0</v>
      </c>
      <c r="BA176" s="182">
        <v>0</v>
      </c>
      <c r="BB176" s="183">
        <v>0</v>
      </c>
      <c r="BC176" s="193">
        <v>0</v>
      </c>
    </row>
    <row r="177" spans="1:55">
      <c r="A177" s="204" t="s">
        <v>341</v>
      </c>
      <c r="B177" s="218" t="s">
        <v>342</v>
      </c>
      <c r="C177" s="175">
        <v>21860</v>
      </c>
      <c r="D177" s="176">
        <v>21208.1515</v>
      </c>
      <c r="E177" s="176">
        <f t="shared" ref="E177:E179" si="1009">+C177-D177</f>
        <v>651.84850000000006</v>
      </c>
      <c r="F177" s="177">
        <f t="shared" ref="F177" si="1010">+(D177/C177)*100</f>
        <v>97.018076395242446</v>
      </c>
      <c r="G177" s="175">
        <v>60000</v>
      </c>
      <c r="H177" s="216">
        <v>0</v>
      </c>
      <c r="I177" s="176">
        <f t="shared" si="968"/>
        <v>60000</v>
      </c>
      <c r="J177" s="177">
        <f t="shared" si="969"/>
        <v>0</v>
      </c>
      <c r="K177" s="175">
        <v>25000</v>
      </c>
      <c r="L177" s="176">
        <v>0</v>
      </c>
      <c r="M177" s="176">
        <f t="shared" ref="M177:M179" si="1011">+K177-L177</f>
        <v>25000</v>
      </c>
      <c r="N177" s="177">
        <f t="shared" ref="N177" si="1012">+(L177/K177)*100</f>
        <v>0</v>
      </c>
      <c r="O177" s="176">
        <v>385552</v>
      </c>
      <c r="P177" s="176">
        <v>285345.07569999999</v>
      </c>
      <c r="Q177" s="176">
        <f t="shared" ref="Q177:Q179" si="1013">+O177-P177</f>
        <v>100206.92430000001</v>
      </c>
      <c r="R177" s="136">
        <f t="shared" ref="R177" si="1014">+(P177/O177)*100</f>
        <v>74.009491767647418</v>
      </c>
      <c r="S177" s="175">
        <v>513200</v>
      </c>
      <c r="T177" s="176">
        <v>85267.193369999994</v>
      </c>
      <c r="U177" s="176">
        <f t="shared" ref="U177:U179" si="1015">+S177-T177</f>
        <v>427932.80663000001</v>
      </c>
      <c r="V177" s="177">
        <f t="shared" ref="V177" si="1016">+(T177/S177)*100</f>
        <v>16.61480774941543</v>
      </c>
      <c r="W177" s="175">
        <v>129121</v>
      </c>
      <c r="X177" s="176">
        <v>8109.4338099999995</v>
      </c>
      <c r="Y177" s="176">
        <f t="shared" ref="Y177:Y179" si="1017">+W177-X177</f>
        <v>121011.56619</v>
      </c>
      <c r="Z177" s="178">
        <f t="shared" ref="Z177" si="1018">+(X177/W177)*100</f>
        <v>6.2804917945183201</v>
      </c>
      <c r="AA177" s="175">
        <v>76844.38400000002</v>
      </c>
      <c r="AB177" s="176">
        <v>0</v>
      </c>
      <c r="AC177" s="176">
        <f t="shared" ref="AC177:AC179" si="1019">+AA177-AB177</f>
        <v>76844.38400000002</v>
      </c>
      <c r="AD177" s="177">
        <f t="shared" ref="AD177" si="1020">+(AB177/AA177)*100</f>
        <v>0</v>
      </c>
      <c r="AE177" s="175">
        <v>93000</v>
      </c>
      <c r="AF177" s="176">
        <v>0</v>
      </c>
      <c r="AG177" s="176">
        <f t="shared" ref="AG177:AG179" si="1021">+AE177-AF177</f>
        <v>93000</v>
      </c>
      <c r="AH177" s="177">
        <f t="shared" ref="AH177" si="1022">+(AF177/AE177)*100</f>
        <v>0</v>
      </c>
      <c r="AI177" s="135">
        <v>15000</v>
      </c>
      <c r="AJ177" s="136">
        <v>0</v>
      </c>
      <c r="AK177" s="176">
        <f t="shared" ref="AK177:AK179" si="1023">+AI177-AJ177</f>
        <v>15000</v>
      </c>
      <c r="AL177" s="177">
        <f t="shared" ref="AL177" si="1024">+(AJ177/AI177)*100</f>
        <v>0</v>
      </c>
      <c r="AM177" s="135">
        <v>136494447.48199999</v>
      </c>
      <c r="AN177" s="136">
        <v>135642253.71306002</v>
      </c>
      <c r="AO177" s="176">
        <f t="shared" ref="AO177:AO179" si="1025">+AM177-AN177</f>
        <v>852193.76893997192</v>
      </c>
      <c r="AP177" s="177">
        <f t="shared" ref="AP177:AP179" si="1026">+(AN177/AM177)*100</f>
        <v>99.375656823657707</v>
      </c>
      <c r="AQ177" s="175">
        <v>144154174</v>
      </c>
      <c r="AR177" s="176">
        <v>141092180.2198</v>
      </c>
      <c r="AS177" s="176">
        <f t="shared" si="999"/>
        <v>3061993.7802000046</v>
      </c>
      <c r="AT177" s="177">
        <f t="shared" si="1000"/>
        <v>97.875889615100562</v>
      </c>
      <c r="AU177" s="176">
        <v>154059121.98800001</v>
      </c>
      <c r="AV177" s="176">
        <v>149351129.63262001</v>
      </c>
      <c r="AW177" s="176">
        <f t="shared" si="1003"/>
        <v>4707992.3553799987</v>
      </c>
      <c r="AX177" s="136">
        <f t="shared" ref="AX177:AX178" si="1027">+(AV177/AU177)*100</f>
        <v>96.944035319280403</v>
      </c>
      <c r="AY177" s="181">
        <v>164380191</v>
      </c>
      <c r="AZ177" s="182">
        <v>162956340.53654999</v>
      </c>
      <c r="BA177" s="176">
        <f t="shared" ref="BA177:BA179" si="1028">+AY177-AZ177</f>
        <v>1423850.4634500146</v>
      </c>
      <c r="BB177" s="177">
        <f t="shared" ref="BB177:BB179" si="1029">+(AZ177/AY177)*100</f>
        <v>99.133806540320904</v>
      </c>
      <c r="BC177" s="193">
        <v>183443190</v>
      </c>
    </row>
    <row r="178" spans="1:55">
      <c r="A178" s="204" t="s">
        <v>343</v>
      </c>
      <c r="B178" s="218" t="s">
        <v>344</v>
      </c>
      <c r="C178" s="175">
        <v>0</v>
      </c>
      <c r="D178" s="176">
        <v>0</v>
      </c>
      <c r="E178" s="176">
        <v>0</v>
      </c>
      <c r="F178" s="177" t="s">
        <v>74</v>
      </c>
      <c r="G178" s="175">
        <v>0</v>
      </c>
      <c r="H178" s="176">
        <v>0</v>
      </c>
      <c r="I178" s="176">
        <v>0</v>
      </c>
      <c r="J178" s="177" t="s">
        <v>74</v>
      </c>
      <c r="K178" s="175">
        <v>0</v>
      </c>
      <c r="L178" s="176">
        <v>0</v>
      </c>
      <c r="M178" s="176">
        <v>0</v>
      </c>
      <c r="N178" s="177" t="s">
        <v>74</v>
      </c>
      <c r="O178" s="176">
        <v>0</v>
      </c>
      <c r="P178" s="176">
        <v>0</v>
      </c>
      <c r="Q178" s="176">
        <v>0</v>
      </c>
      <c r="R178" s="136" t="s">
        <v>74</v>
      </c>
      <c r="S178" s="175">
        <v>0</v>
      </c>
      <c r="T178" s="176">
        <v>0</v>
      </c>
      <c r="U178" s="176">
        <v>0</v>
      </c>
      <c r="V178" s="177" t="s">
        <v>74</v>
      </c>
      <c r="W178" s="175">
        <v>0</v>
      </c>
      <c r="X178" s="176">
        <v>0</v>
      </c>
      <c r="Y178" s="176">
        <v>0</v>
      </c>
      <c r="Z178" s="177" t="s">
        <v>74</v>
      </c>
      <c r="AA178" s="175">
        <v>0</v>
      </c>
      <c r="AB178" s="176">
        <v>0</v>
      </c>
      <c r="AC178" s="176">
        <v>0</v>
      </c>
      <c r="AD178" s="177" t="s">
        <v>74</v>
      </c>
      <c r="AE178" s="175">
        <v>0</v>
      </c>
      <c r="AF178" s="176">
        <v>0</v>
      </c>
      <c r="AG178" s="176">
        <v>0</v>
      </c>
      <c r="AH178" s="177" t="s">
        <v>74</v>
      </c>
      <c r="AI178" s="135">
        <v>0</v>
      </c>
      <c r="AJ178" s="136">
        <v>0</v>
      </c>
      <c r="AK178" s="176">
        <v>0</v>
      </c>
      <c r="AL178" s="177" t="s">
        <v>74</v>
      </c>
      <c r="AM178" s="135">
        <v>0</v>
      </c>
      <c r="AN178" s="136">
        <v>0</v>
      </c>
      <c r="AO178" s="176">
        <v>0</v>
      </c>
      <c r="AP178" s="177" t="s">
        <v>74</v>
      </c>
      <c r="AQ178" s="175">
        <v>0</v>
      </c>
      <c r="AR178" s="176">
        <v>0</v>
      </c>
      <c r="AS178" s="176">
        <v>0</v>
      </c>
      <c r="AT178" s="177" t="s">
        <v>74</v>
      </c>
      <c r="AU178" s="176">
        <v>122</v>
      </c>
      <c r="AV178" s="176">
        <v>0</v>
      </c>
      <c r="AW178" s="176">
        <f t="shared" si="1003"/>
        <v>122</v>
      </c>
      <c r="AX178" s="136">
        <f t="shared" si="1027"/>
        <v>0</v>
      </c>
      <c r="AY178" s="181">
        <v>0</v>
      </c>
      <c r="AZ178" s="182">
        <v>0</v>
      </c>
      <c r="BA178" s="176">
        <v>0</v>
      </c>
      <c r="BB178" s="177">
        <v>0</v>
      </c>
      <c r="BC178" s="193">
        <v>0</v>
      </c>
    </row>
    <row r="179" spans="1:55">
      <c r="A179" s="204" t="s">
        <v>345</v>
      </c>
      <c r="B179" s="118" t="s">
        <v>346</v>
      </c>
      <c r="C179" s="125">
        <v>0</v>
      </c>
      <c r="D179" s="126">
        <v>0</v>
      </c>
      <c r="E179" s="126">
        <f t="shared" si="1009"/>
        <v>0</v>
      </c>
      <c r="F179" s="127" t="s">
        <v>74</v>
      </c>
      <c r="G179" s="125">
        <v>0</v>
      </c>
      <c r="H179" s="126">
        <v>0</v>
      </c>
      <c r="I179" s="126">
        <f t="shared" si="968"/>
        <v>0</v>
      </c>
      <c r="J179" s="127" t="s">
        <v>74</v>
      </c>
      <c r="K179" s="125">
        <v>0</v>
      </c>
      <c r="L179" s="126">
        <v>0</v>
      </c>
      <c r="M179" s="126">
        <f t="shared" si="1011"/>
        <v>0</v>
      </c>
      <c r="N179" s="127" t="s">
        <v>74</v>
      </c>
      <c r="O179" s="126">
        <v>0</v>
      </c>
      <c r="P179" s="126">
        <v>0</v>
      </c>
      <c r="Q179" s="126">
        <f t="shared" si="1013"/>
        <v>0</v>
      </c>
      <c r="R179" s="128" t="s">
        <v>74</v>
      </c>
      <c r="S179" s="125">
        <v>0</v>
      </c>
      <c r="T179" s="126">
        <v>0</v>
      </c>
      <c r="U179" s="126">
        <f t="shared" si="1015"/>
        <v>0</v>
      </c>
      <c r="V179" s="127" t="s">
        <v>74</v>
      </c>
      <c r="W179" s="175">
        <v>0</v>
      </c>
      <c r="X179" s="176">
        <v>0</v>
      </c>
      <c r="Y179" s="176">
        <f t="shared" si="1017"/>
        <v>0</v>
      </c>
      <c r="Z179" s="127" t="s">
        <v>74</v>
      </c>
      <c r="AA179" s="125">
        <v>0</v>
      </c>
      <c r="AB179" s="126">
        <v>0</v>
      </c>
      <c r="AC179" s="126">
        <f t="shared" si="1019"/>
        <v>0</v>
      </c>
      <c r="AD179" s="127" t="s">
        <v>74</v>
      </c>
      <c r="AE179" s="125">
        <v>0</v>
      </c>
      <c r="AF179" s="126">
        <v>0</v>
      </c>
      <c r="AG179" s="126">
        <f t="shared" si="1021"/>
        <v>0</v>
      </c>
      <c r="AH179" s="127" t="s">
        <v>74</v>
      </c>
      <c r="AI179" s="130">
        <v>0</v>
      </c>
      <c r="AJ179" s="128">
        <v>0</v>
      </c>
      <c r="AK179" s="126">
        <f t="shared" si="1023"/>
        <v>0</v>
      </c>
      <c r="AL179" s="127" t="s">
        <v>74</v>
      </c>
      <c r="AM179" s="130">
        <v>342</v>
      </c>
      <c r="AN179" s="128">
        <v>0</v>
      </c>
      <c r="AO179" s="126">
        <f t="shared" si="1025"/>
        <v>342</v>
      </c>
      <c r="AP179" s="127">
        <f t="shared" si="1026"/>
        <v>0</v>
      </c>
      <c r="AQ179" s="125">
        <v>342</v>
      </c>
      <c r="AR179" s="126">
        <v>0</v>
      </c>
      <c r="AS179" s="126">
        <f t="shared" si="999"/>
        <v>342</v>
      </c>
      <c r="AT179" s="177">
        <f t="shared" si="1000"/>
        <v>0</v>
      </c>
      <c r="AU179" s="126">
        <v>0</v>
      </c>
      <c r="AV179" s="126">
        <v>2212605.0212000003</v>
      </c>
      <c r="AW179" s="126">
        <f t="shared" si="1003"/>
        <v>-2212605.0212000003</v>
      </c>
      <c r="AX179" s="128" t="s">
        <v>74</v>
      </c>
      <c r="AY179" s="125">
        <v>4693859.2</v>
      </c>
      <c r="AZ179" s="126">
        <v>4360842.0521800006</v>
      </c>
      <c r="BA179" s="126">
        <f t="shared" si="1028"/>
        <v>333017.14781999961</v>
      </c>
      <c r="BB179" s="127">
        <f t="shared" si="1029"/>
        <v>92.905259113439115</v>
      </c>
      <c r="BC179" s="220">
        <v>0</v>
      </c>
    </row>
    <row r="180" spans="1:55">
      <c r="A180" s="204"/>
      <c r="B180" s="218"/>
      <c r="C180" s="175"/>
      <c r="D180" s="176"/>
      <c r="E180" s="176"/>
      <c r="F180" s="177"/>
      <c r="G180" s="175"/>
      <c r="H180" s="176"/>
      <c r="I180" s="176"/>
      <c r="J180" s="177"/>
      <c r="K180" s="175"/>
      <c r="L180" s="176"/>
      <c r="M180" s="176"/>
      <c r="N180" s="177"/>
      <c r="O180" s="176"/>
      <c r="P180" s="176"/>
      <c r="Q180" s="176"/>
      <c r="R180" s="136"/>
      <c r="S180" s="175"/>
      <c r="T180" s="176"/>
      <c r="U180" s="176"/>
      <c r="V180" s="177"/>
      <c r="W180" s="175"/>
      <c r="X180" s="176"/>
      <c r="Y180" s="176"/>
      <c r="Z180" s="178"/>
      <c r="AA180" s="175"/>
      <c r="AB180" s="176"/>
      <c r="AC180" s="176"/>
      <c r="AD180" s="177"/>
      <c r="AE180" s="175"/>
      <c r="AF180" s="176"/>
      <c r="AG180" s="176"/>
      <c r="AH180" s="177"/>
      <c r="AI180" s="135"/>
      <c r="AJ180" s="136"/>
      <c r="AK180" s="176"/>
      <c r="AL180" s="177"/>
      <c r="AM180" s="135"/>
      <c r="AN180" s="136"/>
      <c r="AO180" s="176"/>
      <c r="AP180" s="177"/>
      <c r="AQ180" s="175"/>
      <c r="AR180" s="176"/>
      <c r="AS180" s="176"/>
      <c r="AT180" s="177"/>
      <c r="AU180" s="176"/>
      <c r="AV180" s="176"/>
      <c r="AW180" s="176"/>
      <c r="AX180" s="136"/>
      <c r="AY180" s="175"/>
      <c r="AZ180" s="176"/>
      <c r="BA180" s="176"/>
      <c r="BB180" s="177"/>
      <c r="BC180" s="179"/>
    </row>
    <row r="181" spans="1:55">
      <c r="A181" s="203">
        <v>6.03</v>
      </c>
      <c r="B181" s="180" t="s">
        <v>347</v>
      </c>
      <c r="C181" s="168">
        <f>SUM(C182:C186)</f>
        <v>437762000</v>
      </c>
      <c r="D181" s="169">
        <f>SUM(D182:D186)</f>
        <v>407215138.38586986</v>
      </c>
      <c r="E181" s="169">
        <f t="shared" ref="E181:E186" si="1030">+C181-D181</f>
        <v>30546861.614130139</v>
      </c>
      <c r="F181" s="170">
        <f t="shared" ref="F181:F185" si="1031">+(D181/C181)*100</f>
        <v>93.022039004269402</v>
      </c>
      <c r="G181" s="168">
        <f>SUM(G182:G186)</f>
        <v>484752746.36500001</v>
      </c>
      <c r="H181" s="169">
        <f>SUM(H182:H186)</f>
        <v>467010500.0151</v>
      </c>
      <c r="I181" s="169">
        <f t="shared" ref="I181:I186" si="1032">+G181-H181</f>
        <v>17742246.349900007</v>
      </c>
      <c r="J181" s="170">
        <f t="shared" ref="J181:J186" si="1033">+(H181/G181)*100</f>
        <v>96.339938972405363</v>
      </c>
      <c r="K181" s="168">
        <f>SUM(K182:K186)</f>
        <v>553934600</v>
      </c>
      <c r="L181" s="169">
        <f>SUM(L182:L186)</f>
        <v>535500766.26502001</v>
      </c>
      <c r="M181" s="169">
        <f t="shared" ref="M181:M186" si="1034">+K181-L181</f>
        <v>18433833.734979987</v>
      </c>
      <c r="N181" s="170">
        <f t="shared" ref="N181:N185" si="1035">+(L181/K181)*100</f>
        <v>96.672200340079854</v>
      </c>
      <c r="O181" s="169">
        <f>SUM(O182:O186)</f>
        <v>631046400</v>
      </c>
      <c r="P181" s="169">
        <f>SUM(P182:P186)</f>
        <v>612352684.52010989</v>
      </c>
      <c r="Q181" s="169">
        <f t="shared" ref="Q181:Q186" si="1036">+O181-P181</f>
        <v>18693715.479890108</v>
      </c>
      <c r="R181" s="171">
        <f t="shared" ref="R181:R185" si="1037">+(P181/O181)*100</f>
        <v>97.037663873862513</v>
      </c>
      <c r="S181" s="168">
        <f>SUM(S182:S186)</f>
        <v>718859570.10000002</v>
      </c>
      <c r="T181" s="169">
        <f>SUM(T182:T186)</f>
        <v>689660315.54140985</v>
      </c>
      <c r="U181" s="169">
        <f t="shared" ref="U181:U186" si="1038">+S181-T181</f>
        <v>29199254.558590174</v>
      </c>
      <c r="V181" s="170">
        <f t="shared" ref="V181:V185" si="1039">+(T181/S181)*100</f>
        <v>95.938114233559091</v>
      </c>
      <c r="W181" s="168">
        <f>SUM(W182:W186)</f>
        <v>829999437.89999998</v>
      </c>
      <c r="X181" s="169">
        <f>SUM(X182:X186)</f>
        <v>765532206.97274005</v>
      </c>
      <c r="Y181" s="169">
        <f t="shared" ref="Y181:Y186" si="1040">+W181-X181</f>
        <v>64467230.927259922</v>
      </c>
      <c r="Z181" s="172">
        <f t="shared" ref="Z181:Z185" si="1041">+(X181/W181)*100</f>
        <v>92.232858483570794</v>
      </c>
      <c r="AA181" s="168">
        <f>SUM(AA182:AA186)</f>
        <v>846005299.29999995</v>
      </c>
      <c r="AB181" s="169">
        <f>SUM(AB182:AB186)</f>
        <v>832200452.18107998</v>
      </c>
      <c r="AC181" s="169">
        <f t="shared" ref="AC181:AC186" si="1042">+AA181-AB181</f>
        <v>13804847.118919969</v>
      </c>
      <c r="AD181" s="170">
        <f t="shared" ref="AD181:AD185" si="1043">+(AB181/AA181)*100</f>
        <v>98.368231602054706</v>
      </c>
      <c r="AE181" s="168">
        <f>SUM(AE182:AE186)</f>
        <v>927128090.60000002</v>
      </c>
      <c r="AF181" s="169">
        <f>SUM(AF182:AF186)</f>
        <v>909943273.60073996</v>
      </c>
      <c r="AG181" s="169">
        <f t="shared" ref="AG181:AG186" si="1044">+AE181-AF181</f>
        <v>17184816.999260068</v>
      </c>
      <c r="AH181" s="170">
        <f t="shared" ref="AH181:AH185" si="1045">+(AF181/AE181)*100</f>
        <v>98.146446302998029</v>
      </c>
      <c r="AI181" s="173">
        <f>SUM(AI182:AI186)</f>
        <v>1010907842.5</v>
      </c>
      <c r="AJ181" s="171">
        <f>SUM(AJ182:AJ186)</f>
        <v>1009800778.6524701</v>
      </c>
      <c r="AK181" s="169">
        <f t="shared" ref="AK181:AK186" si="1046">+AI181-AJ181</f>
        <v>1107063.8475298882</v>
      </c>
      <c r="AL181" s="170">
        <f t="shared" ref="AL181:AL185" si="1047">+(AJ181/AI181)*100</f>
        <v>99.890488153223529</v>
      </c>
      <c r="AM181" s="173">
        <f>SUM(AM182:AM186)</f>
        <v>997639780.79999995</v>
      </c>
      <c r="AN181" s="171">
        <f>SUM(AN182:AN186)</f>
        <v>989652202.34071028</v>
      </c>
      <c r="AO181" s="169">
        <f t="shared" ref="AO181:AO186" si="1048">+AM181-AN181</f>
        <v>7987578.45928967</v>
      </c>
      <c r="AP181" s="170">
        <f t="shared" ref="AP181:AP186" si="1049">+(AN181/AM181)*100</f>
        <v>99.199352450351924</v>
      </c>
      <c r="AQ181" s="168">
        <f>SUM(AQ182:AQ186)</f>
        <v>1080011038.9000001</v>
      </c>
      <c r="AR181" s="169">
        <f>SUM(AR182:AR186)</f>
        <v>1067679318.0779598</v>
      </c>
      <c r="AS181" s="169">
        <f t="shared" ref="AS181:AS186" si="1050">+AQ181-AR181</f>
        <v>12331720.822040319</v>
      </c>
      <c r="AT181" s="170">
        <f t="shared" ref="AT181:AT184" si="1051">+(AR181/AQ181)*100</f>
        <v>98.8581856686761</v>
      </c>
      <c r="AU181" s="169">
        <f>SUM(AU182:AU186)</f>
        <v>1171229890.4000001</v>
      </c>
      <c r="AV181" s="169">
        <f>SUM(AV182:AV186)</f>
        <v>1154844515.3616097</v>
      </c>
      <c r="AW181" s="169">
        <f t="shared" ref="AW181:AW186" si="1052">+AU181-AV181</f>
        <v>16385375.038390398</v>
      </c>
      <c r="AX181" s="171">
        <f t="shared" ref="AX181:AX184" si="1053">+(AV181/AU181)*100</f>
        <v>98.601011195778625</v>
      </c>
      <c r="AY181" s="168">
        <f>SUM(AY182:AY186)</f>
        <v>1280507656.0939498</v>
      </c>
      <c r="AZ181" s="169">
        <f>SUM(AZ182:AZ186)</f>
        <v>1280958640.41677</v>
      </c>
      <c r="BA181" s="169">
        <f t="shared" ref="BA181:BA186" si="1054">+AY181-AZ181</f>
        <v>-450984.32282018661</v>
      </c>
      <c r="BB181" s="170">
        <f t="shared" ref="BB181:BB184" si="1055">+(AZ181/AY181)*100</f>
        <v>100.03521918207001</v>
      </c>
      <c r="BC181" s="174">
        <f>SUM(BC182:BC186)</f>
        <v>1381220000</v>
      </c>
    </row>
    <row r="182" spans="1:55">
      <c r="A182" s="204" t="s">
        <v>348</v>
      </c>
      <c r="B182" s="218" t="s">
        <v>349</v>
      </c>
      <c r="C182" s="175">
        <v>281000</v>
      </c>
      <c r="D182" s="176">
        <v>76266.994019999998</v>
      </c>
      <c r="E182" s="176">
        <f t="shared" si="1030"/>
        <v>204733.00598000002</v>
      </c>
      <c r="F182" s="177">
        <f t="shared" si="1031"/>
        <v>27.141279010676158</v>
      </c>
      <c r="G182" s="175">
        <v>164000</v>
      </c>
      <c r="H182" s="176">
        <v>46602.377429999993</v>
      </c>
      <c r="I182" s="176">
        <f t="shared" si="1032"/>
        <v>117397.62257000001</v>
      </c>
      <c r="J182" s="177">
        <f t="shared" si="1033"/>
        <v>28.416083798780484</v>
      </c>
      <c r="K182" s="175">
        <v>414400</v>
      </c>
      <c r="L182" s="176">
        <v>73089.141809999986</v>
      </c>
      <c r="M182" s="176">
        <f t="shared" si="1034"/>
        <v>341310.85819</v>
      </c>
      <c r="N182" s="177">
        <f t="shared" si="1035"/>
        <v>17.637341170366792</v>
      </c>
      <c r="O182" s="176">
        <v>244900</v>
      </c>
      <c r="P182" s="176">
        <v>113237.49681</v>
      </c>
      <c r="Q182" s="176">
        <f t="shared" si="1036"/>
        <v>131662.50319000002</v>
      </c>
      <c r="R182" s="136">
        <f t="shared" si="1037"/>
        <v>46.238259211923236</v>
      </c>
      <c r="S182" s="175">
        <v>281070.09999999998</v>
      </c>
      <c r="T182" s="176">
        <v>51142.366239999996</v>
      </c>
      <c r="U182" s="176">
        <f t="shared" si="1038"/>
        <v>229927.73375999997</v>
      </c>
      <c r="V182" s="177">
        <f t="shared" si="1039"/>
        <v>18.195591149681164</v>
      </c>
      <c r="W182" s="175">
        <v>403333.9</v>
      </c>
      <c r="X182" s="176">
        <v>91983.989390000002</v>
      </c>
      <c r="Y182" s="176">
        <f t="shared" si="1040"/>
        <v>311349.91061000002</v>
      </c>
      <c r="Z182" s="178">
        <f t="shared" si="1041"/>
        <v>22.805915741275403</v>
      </c>
      <c r="AA182" s="175">
        <v>268299.3</v>
      </c>
      <c r="AB182" s="176">
        <v>202748.86098</v>
      </c>
      <c r="AC182" s="176">
        <f t="shared" si="1042"/>
        <v>65550.439019999991</v>
      </c>
      <c r="AD182" s="177">
        <f t="shared" si="1043"/>
        <v>75.568166215864153</v>
      </c>
      <c r="AE182" s="175">
        <v>699090.6</v>
      </c>
      <c r="AF182" s="176">
        <v>196604.31177999999</v>
      </c>
      <c r="AG182" s="176">
        <f t="shared" si="1044"/>
        <v>502486.28821999999</v>
      </c>
      <c r="AH182" s="177">
        <f t="shared" si="1045"/>
        <v>28.122865874609097</v>
      </c>
      <c r="AI182" s="135">
        <v>911842.5</v>
      </c>
      <c r="AJ182" s="136">
        <v>360940.88275999995</v>
      </c>
      <c r="AK182" s="176">
        <f t="shared" si="1046"/>
        <v>550901.61724000005</v>
      </c>
      <c r="AL182" s="177">
        <f t="shared" si="1047"/>
        <v>39.583687178432676</v>
      </c>
      <c r="AM182" s="135">
        <v>721193.8</v>
      </c>
      <c r="AN182" s="136">
        <v>161378.71622</v>
      </c>
      <c r="AO182" s="176">
        <f t="shared" si="1048"/>
        <v>559815.08377999999</v>
      </c>
      <c r="AP182" s="177">
        <f t="shared" si="1049"/>
        <v>22.376608925367911</v>
      </c>
      <c r="AQ182" s="175">
        <v>582038.9</v>
      </c>
      <c r="AR182" s="176">
        <v>32758.066599999998</v>
      </c>
      <c r="AS182" s="176">
        <f t="shared" si="1050"/>
        <v>549280.8334</v>
      </c>
      <c r="AT182" s="177">
        <f t="shared" si="1051"/>
        <v>5.6281576025245039</v>
      </c>
      <c r="AU182" s="176">
        <v>188308.4</v>
      </c>
      <c r="AV182" s="176">
        <v>53654.218110000002</v>
      </c>
      <c r="AW182" s="176">
        <f t="shared" si="1052"/>
        <v>134654.18189000001</v>
      </c>
      <c r="AX182" s="136">
        <f t="shared" si="1053"/>
        <v>28.49273750400938</v>
      </c>
      <c r="AY182" s="175">
        <v>867900</v>
      </c>
      <c r="AZ182" s="176">
        <v>89892.375469999999</v>
      </c>
      <c r="BA182" s="176">
        <f t="shared" si="1054"/>
        <v>778007.62453000003</v>
      </c>
      <c r="BB182" s="177">
        <f t="shared" si="1055"/>
        <v>10.357457710565733</v>
      </c>
      <c r="BC182" s="179">
        <v>420000</v>
      </c>
    </row>
    <row r="183" spans="1:55">
      <c r="A183" s="204" t="s">
        <v>350</v>
      </c>
      <c r="B183" s="218" t="s">
        <v>351</v>
      </c>
      <c r="C183" s="175">
        <v>358620000</v>
      </c>
      <c r="D183" s="176">
        <v>337536917.86181992</v>
      </c>
      <c r="E183" s="176">
        <f t="shared" si="1030"/>
        <v>21083082.138180077</v>
      </c>
      <c r="F183" s="177">
        <f t="shared" si="1031"/>
        <v>94.12105232887734</v>
      </c>
      <c r="G183" s="175">
        <v>396134000</v>
      </c>
      <c r="H183" s="176">
        <v>387686158.42313999</v>
      </c>
      <c r="I183" s="176">
        <f t="shared" si="1032"/>
        <v>8447841.5768600106</v>
      </c>
      <c r="J183" s="177">
        <f t="shared" si="1033"/>
        <v>97.867428300307466</v>
      </c>
      <c r="K183" s="175">
        <v>452858000</v>
      </c>
      <c r="L183" s="176">
        <v>445619005.10374999</v>
      </c>
      <c r="M183" s="176">
        <f t="shared" si="1034"/>
        <v>7238994.8962500095</v>
      </c>
      <c r="N183" s="177">
        <f t="shared" si="1035"/>
        <v>98.401486802430341</v>
      </c>
      <c r="O183" s="176">
        <v>517760900</v>
      </c>
      <c r="P183" s="176">
        <v>506247110.50317991</v>
      </c>
      <c r="Q183" s="176">
        <f t="shared" si="1036"/>
        <v>11513789.496820092</v>
      </c>
      <c r="R183" s="136">
        <f t="shared" si="1037"/>
        <v>97.776234262413382</v>
      </c>
      <c r="S183" s="175">
        <v>588177500</v>
      </c>
      <c r="T183" s="176">
        <v>566150234.34879982</v>
      </c>
      <c r="U183" s="176">
        <f t="shared" si="1038"/>
        <v>22027265.651200175</v>
      </c>
      <c r="V183" s="177">
        <f t="shared" si="1039"/>
        <v>96.254996892740678</v>
      </c>
      <c r="W183" s="175">
        <v>680343104</v>
      </c>
      <c r="X183" s="176">
        <v>628223332.47002006</v>
      </c>
      <c r="Y183" s="176">
        <f t="shared" si="1040"/>
        <v>52119771.529979944</v>
      </c>
      <c r="Z183" s="178">
        <f t="shared" si="1041"/>
        <v>92.339193088965317</v>
      </c>
      <c r="AA183" s="175">
        <v>691041000</v>
      </c>
      <c r="AB183" s="176">
        <v>682850604.23509002</v>
      </c>
      <c r="AC183" s="176">
        <f t="shared" si="1042"/>
        <v>8190395.7649099827</v>
      </c>
      <c r="AD183" s="177">
        <f t="shared" si="1043"/>
        <v>98.814774265939363</v>
      </c>
      <c r="AE183" s="175">
        <v>759634000</v>
      </c>
      <c r="AF183" s="176">
        <v>746727156.89452004</v>
      </c>
      <c r="AG183" s="176">
        <f t="shared" si="1044"/>
        <v>12906843.105479956</v>
      </c>
      <c r="AH183" s="177">
        <f t="shared" si="1045"/>
        <v>98.300912925766895</v>
      </c>
      <c r="AI183" s="135">
        <v>828165000</v>
      </c>
      <c r="AJ183" s="136">
        <v>828691981.10835016</v>
      </c>
      <c r="AK183" s="176">
        <f t="shared" si="1046"/>
        <v>-526981.10835015774</v>
      </c>
      <c r="AL183" s="177">
        <f t="shared" si="1047"/>
        <v>100.06363238102915</v>
      </c>
      <c r="AM183" s="135">
        <v>920141000</v>
      </c>
      <c r="AN183" s="136">
        <v>915330209.12508023</v>
      </c>
      <c r="AO183" s="176">
        <f t="shared" si="1048"/>
        <v>4810790.8749197721</v>
      </c>
      <c r="AP183" s="177">
        <f t="shared" si="1049"/>
        <v>99.477168078053282</v>
      </c>
      <c r="AQ183" s="175">
        <v>996252000</v>
      </c>
      <c r="AR183" s="176">
        <v>987540643.40194976</v>
      </c>
      <c r="AS183" s="176">
        <f t="shared" si="1050"/>
        <v>8711356.5980502367</v>
      </c>
      <c r="AT183" s="177">
        <f t="shared" si="1051"/>
        <v>99.125587040422474</v>
      </c>
      <c r="AU183" s="176">
        <v>1080755582</v>
      </c>
      <c r="AV183" s="176">
        <v>1068269800.1970898</v>
      </c>
      <c r="AW183" s="176">
        <f t="shared" si="1052"/>
        <v>12485781.802910209</v>
      </c>
      <c r="AX183" s="136">
        <f t="shared" si="1053"/>
        <v>98.844717343045815</v>
      </c>
      <c r="AY183" s="175">
        <v>1182690756.0939498</v>
      </c>
      <c r="AZ183" s="176">
        <v>1185208001.0055101</v>
      </c>
      <c r="BA183" s="176">
        <f t="shared" si="1054"/>
        <v>-2517244.911560297</v>
      </c>
      <c r="BB183" s="177">
        <f t="shared" si="1055"/>
        <v>100.21284049939428</v>
      </c>
      <c r="BC183" s="179">
        <v>1275790000</v>
      </c>
    </row>
    <row r="184" spans="1:55">
      <c r="A184" s="118" t="s">
        <v>352</v>
      </c>
      <c r="B184" s="219" t="s">
        <v>353</v>
      </c>
      <c r="C184" s="175">
        <v>29569000</v>
      </c>
      <c r="D184" s="176">
        <v>27161827.60063</v>
      </c>
      <c r="E184" s="176">
        <f t="shared" si="1030"/>
        <v>2407172.3993699998</v>
      </c>
      <c r="F184" s="177">
        <f t="shared" si="1031"/>
        <v>91.859134906929555</v>
      </c>
      <c r="G184" s="175">
        <v>33210000</v>
      </c>
      <c r="H184" s="176">
        <v>31488790.178380001</v>
      </c>
      <c r="I184" s="176">
        <f t="shared" si="1032"/>
        <v>1721209.8216199987</v>
      </c>
      <c r="J184" s="177">
        <f t="shared" si="1033"/>
        <v>94.817194153507984</v>
      </c>
      <c r="K184" s="175">
        <v>37866400</v>
      </c>
      <c r="L184" s="176">
        <v>35923319.813809998</v>
      </c>
      <c r="M184" s="176">
        <f t="shared" si="1034"/>
        <v>1943080.1861900017</v>
      </c>
      <c r="N184" s="177">
        <f t="shared" si="1035"/>
        <v>94.868590132175228</v>
      </c>
      <c r="O184" s="176">
        <v>42710800</v>
      </c>
      <c r="P184" s="176">
        <v>40827515.737069994</v>
      </c>
      <c r="Q184" s="176">
        <f t="shared" si="1036"/>
        <v>1883284.2629300058</v>
      </c>
      <c r="R184" s="136">
        <f t="shared" si="1037"/>
        <v>95.590613467951897</v>
      </c>
      <c r="S184" s="175">
        <v>49096000</v>
      </c>
      <c r="T184" s="176">
        <v>45626492.223169997</v>
      </c>
      <c r="U184" s="176">
        <f t="shared" si="1038"/>
        <v>3469507.7768300027</v>
      </c>
      <c r="V184" s="177">
        <f t="shared" si="1039"/>
        <v>92.933217009878604</v>
      </c>
      <c r="W184" s="175">
        <v>55809000</v>
      </c>
      <c r="X184" s="176">
        <v>50854303.540630005</v>
      </c>
      <c r="Y184" s="176">
        <f t="shared" si="1040"/>
        <v>4954696.4593699947</v>
      </c>
      <c r="Z184" s="178">
        <f t="shared" si="1041"/>
        <v>91.122047592019214</v>
      </c>
      <c r="AA184" s="175">
        <v>57766000</v>
      </c>
      <c r="AB184" s="176">
        <v>55260381.905710004</v>
      </c>
      <c r="AC184" s="176">
        <f t="shared" si="1042"/>
        <v>2505618.0942899957</v>
      </c>
      <c r="AD184" s="177">
        <f t="shared" si="1043"/>
        <v>95.662469109354987</v>
      </c>
      <c r="AE184" s="175">
        <v>62358000</v>
      </c>
      <c r="AF184" s="176">
        <v>60353504.533240005</v>
      </c>
      <c r="AG184" s="176">
        <f t="shared" si="1044"/>
        <v>2004495.4667599946</v>
      </c>
      <c r="AH184" s="177">
        <f t="shared" si="1045"/>
        <v>96.785503918085908</v>
      </c>
      <c r="AI184" s="135">
        <v>68140000</v>
      </c>
      <c r="AJ184" s="136">
        <v>66812497.29456</v>
      </c>
      <c r="AK184" s="176">
        <f t="shared" si="1046"/>
        <v>1327502.7054399997</v>
      </c>
      <c r="AL184" s="177">
        <f t="shared" si="1047"/>
        <v>98.051801136718524</v>
      </c>
      <c r="AM184" s="135">
        <v>76770000</v>
      </c>
      <c r="AN184" s="136">
        <v>74160614.499410003</v>
      </c>
      <c r="AO184" s="176">
        <f t="shared" si="1048"/>
        <v>2609385.5005899966</v>
      </c>
      <c r="AP184" s="177">
        <f t="shared" si="1049"/>
        <v>96.601034908701322</v>
      </c>
      <c r="AQ184" s="175">
        <v>83177000</v>
      </c>
      <c r="AR184" s="176">
        <v>80105916.609409988</v>
      </c>
      <c r="AS184" s="176">
        <f t="shared" si="1050"/>
        <v>3071083.3905900121</v>
      </c>
      <c r="AT184" s="177">
        <f t="shared" si="1051"/>
        <v>96.307773314029106</v>
      </c>
      <c r="AU184" s="176">
        <v>90286000</v>
      </c>
      <c r="AV184" s="176">
        <v>86521060.94641</v>
      </c>
      <c r="AW184" s="176">
        <f t="shared" si="1052"/>
        <v>3764939.0535899997</v>
      </c>
      <c r="AX184" s="136">
        <f t="shared" si="1053"/>
        <v>95.829985763473843</v>
      </c>
      <c r="AY184" s="175">
        <v>96949000</v>
      </c>
      <c r="AZ184" s="176">
        <v>95660747.035789996</v>
      </c>
      <c r="BA184" s="176">
        <f t="shared" si="1054"/>
        <v>1288252.9642100036</v>
      </c>
      <c r="BB184" s="177">
        <f t="shared" si="1055"/>
        <v>98.671205516085763</v>
      </c>
      <c r="BC184" s="179">
        <v>105010000</v>
      </c>
    </row>
    <row r="185" spans="1:55">
      <c r="A185" s="105" t="s">
        <v>354</v>
      </c>
      <c r="B185" s="223" t="s">
        <v>355</v>
      </c>
      <c r="C185" s="119">
        <v>49292000</v>
      </c>
      <c r="D185" s="120">
        <v>42440125.929399997</v>
      </c>
      <c r="E185" s="120">
        <f t="shared" si="1030"/>
        <v>6851874.070600003</v>
      </c>
      <c r="F185" s="121">
        <f t="shared" si="1031"/>
        <v>86.099419640915357</v>
      </c>
      <c r="G185" s="119">
        <v>55242000</v>
      </c>
      <c r="H185" s="120">
        <v>47788949.036150001</v>
      </c>
      <c r="I185" s="120">
        <f t="shared" si="1032"/>
        <v>7453050.963849999</v>
      </c>
      <c r="J185" s="121">
        <f t="shared" si="1033"/>
        <v>86.508361457134058</v>
      </c>
      <c r="K185" s="119">
        <v>62795800</v>
      </c>
      <c r="L185" s="120">
        <v>53885352.205650002</v>
      </c>
      <c r="M185" s="120">
        <f t="shared" si="1034"/>
        <v>8910447.7943499982</v>
      </c>
      <c r="N185" s="121">
        <f t="shared" si="1035"/>
        <v>85.810439879179825</v>
      </c>
      <c r="O185" s="120">
        <v>70329800</v>
      </c>
      <c r="P185" s="120">
        <v>65164820.783049993</v>
      </c>
      <c r="Q185" s="120">
        <f t="shared" si="1036"/>
        <v>5164979.2169500068</v>
      </c>
      <c r="R185" s="122">
        <f t="shared" si="1037"/>
        <v>92.656058716290943</v>
      </c>
      <c r="S185" s="119">
        <v>81305000</v>
      </c>
      <c r="T185" s="120">
        <v>77832446.603200004</v>
      </c>
      <c r="U185" s="120">
        <f t="shared" si="1038"/>
        <v>3472553.3967999965</v>
      </c>
      <c r="V185" s="121">
        <f t="shared" si="1039"/>
        <v>95.728979279503108</v>
      </c>
      <c r="W185" s="119">
        <v>93444000</v>
      </c>
      <c r="X185" s="120">
        <v>86362586.9727</v>
      </c>
      <c r="Y185" s="120">
        <f t="shared" si="1040"/>
        <v>7081413.0273000002</v>
      </c>
      <c r="Z185" s="123">
        <f t="shared" si="1041"/>
        <v>92.421757386991146</v>
      </c>
      <c r="AA185" s="119">
        <v>96930000</v>
      </c>
      <c r="AB185" s="120">
        <v>93886717.179299995</v>
      </c>
      <c r="AC185" s="120">
        <f t="shared" si="1042"/>
        <v>3043282.8207000047</v>
      </c>
      <c r="AD185" s="121">
        <f t="shared" si="1043"/>
        <v>96.860329288455588</v>
      </c>
      <c r="AE185" s="119">
        <v>104437000</v>
      </c>
      <c r="AF185" s="120">
        <v>102666007.8612</v>
      </c>
      <c r="AG185" s="120">
        <f t="shared" si="1044"/>
        <v>1770992.1387999952</v>
      </c>
      <c r="AH185" s="121">
        <f t="shared" si="1045"/>
        <v>98.30424836140449</v>
      </c>
      <c r="AI185" s="124">
        <v>113691000</v>
      </c>
      <c r="AJ185" s="122">
        <v>113935359.3668</v>
      </c>
      <c r="AK185" s="120">
        <f t="shared" si="1046"/>
        <v>-244359.3667999953</v>
      </c>
      <c r="AL185" s="121">
        <f t="shared" si="1047"/>
        <v>100.21493290304421</v>
      </c>
      <c r="AM185" s="124">
        <v>0</v>
      </c>
      <c r="AN185" s="122">
        <v>0</v>
      </c>
      <c r="AO185" s="120">
        <f t="shared" si="1048"/>
        <v>0</v>
      </c>
      <c r="AP185" s="121" t="s">
        <v>74</v>
      </c>
      <c r="AQ185" s="119">
        <v>0</v>
      </c>
      <c r="AR185" s="120">
        <v>0</v>
      </c>
      <c r="AS185" s="120">
        <f t="shared" si="1050"/>
        <v>0</v>
      </c>
      <c r="AT185" s="121" t="s">
        <v>74</v>
      </c>
      <c r="AU185" s="120">
        <v>0</v>
      </c>
      <c r="AV185" s="120">
        <v>0</v>
      </c>
      <c r="AW185" s="120">
        <f t="shared" si="1052"/>
        <v>0</v>
      </c>
      <c r="AX185" s="122" t="s">
        <v>74</v>
      </c>
      <c r="AY185" s="119">
        <v>0</v>
      </c>
      <c r="AZ185" s="120">
        <v>0</v>
      </c>
      <c r="BA185" s="120">
        <f t="shared" si="1054"/>
        <v>0</v>
      </c>
      <c r="BB185" s="121" t="s">
        <v>74</v>
      </c>
      <c r="BC185" s="222">
        <v>0</v>
      </c>
    </row>
    <row r="186" spans="1:55">
      <c r="A186" s="118" t="s">
        <v>356</v>
      </c>
      <c r="B186" s="223" t="s">
        <v>357</v>
      </c>
      <c r="C186" s="125">
        <v>0</v>
      </c>
      <c r="D186" s="126">
        <v>0</v>
      </c>
      <c r="E186" s="126">
        <f t="shared" si="1030"/>
        <v>0</v>
      </c>
      <c r="F186" s="127" t="s">
        <v>74</v>
      </c>
      <c r="G186" s="125">
        <v>2746.3649999999998</v>
      </c>
      <c r="H186" s="126">
        <v>0</v>
      </c>
      <c r="I186" s="126">
        <f t="shared" si="1032"/>
        <v>2746.3649999999998</v>
      </c>
      <c r="J186" s="127">
        <f t="shared" si="1033"/>
        <v>0</v>
      </c>
      <c r="K186" s="125">
        <v>0</v>
      </c>
      <c r="L186" s="126">
        <v>0</v>
      </c>
      <c r="M186" s="126">
        <f t="shared" si="1034"/>
        <v>0</v>
      </c>
      <c r="N186" s="127" t="s">
        <v>74</v>
      </c>
      <c r="O186" s="126">
        <v>0</v>
      </c>
      <c r="P186" s="126">
        <v>0</v>
      </c>
      <c r="Q186" s="126">
        <f t="shared" si="1036"/>
        <v>0</v>
      </c>
      <c r="R186" s="128" t="s">
        <v>74</v>
      </c>
      <c r="S186" s="125">
        <v>0</v>
      </c>
      <c r="T186" s="126">
        <v>0</v>
      </c>
      <c r="U186" s="126">
        <f t="shared" si="1038"/>
        <v>0</v>
      </c>
      <c r="V186" s="127" t="s">
        <v>74</v>
      </c>
      <c r="W186" s="125">
        <v>0</v>
      </c>
      <c r="X186" s="126">
        <v>0</v>
      </c>
      <c r="Y186" s="126">
        <f t="shared" si="1040"/>
        <v>0</v>
      </c>
      <c r="Z186" s="127" t="s">
        <v>74</v>
      </c>
      <c r="AA186" s="125">
        <v>0</v>
      </c>
      <c r="AB186" s="126">
        <v>0</v>
      </c>
      <c r="AC186" s="126">
        <f t="shared" si="1042"/>
        <v>0</v>
      </c>
      <c r="AD186" s="127" t="s">
        <v>74</v>
      </c>
      <c r="AE186" s="125">
        <v>0</v>
      </c>
      <c r="AF186" s="126">
        <v>0</v>
      </c>
      <c r="AG186" s="126">
        <f t="shared" si="1044"/>
        <v>0</v>
      </c>
      <c r="AH186" s="127" t="s">
        <v>74</v>
      </c>
      <c r="AI186" s="130">
        <v>0</v>
      </c>
      <c r="AJ186" s="128">
        <v>0</v>
      </c>
      <c r="AK186" s="126">
        <f t="shared" si="1046"/>
        <v>0</v>
      </c>
      <c r="AL186" s="127" t="s">
        <v>74</v>
      </c>
      <c r="AM186" s="130">
        <v>7587</v>
      </c>
      <c r="AN186" s="128">
        <v>0</v>
      </c>
      <c r="AO186" s="126">
        <f t="shared" si="1048"/>
        <v>7587</v>
      </c>
      <c r="AP186" s="121">
        <f t="shared" si="1049"/>
        <v>0</v>
      </c>
      <c r="AQ186" s="125">
        <v>0</v>
      </c>
      <c r="AR186" s="120">
        <v>0</v>
      </c>
      <c r="AS186" s="126">
        <f t="shared" si="1050"/>
        <v>0</v>
      </c>
      <c r="AT186" s="127" t="s">
        <v>74</v>
      </c>
      <c r="AU186" s="120">
        <v>0</v>
      </c>
      <c r="AV186" s="120">
        <v>0</v>
      </c>
      <c r="AW186" s="120">
        <f t="shared" si="1052"/>
        <v>0</v>
      </c>
      <c r="AX186" s="128" t="s">
        <v>74</v>
      </c>
      <c r="AY186" s="119">
        <v>0</v>
      </c>
      <c r="AZ186" s="120">
        <v>0</v>
      </c>
      <c r="BA186" s="126">
        <f t="shared" si="1054"/>
        <v>0</v>
      </c>
      <c r="BB186" s="127" t="s">
        <v>74</v>
      </c>
      <c r="BC186" s="222">
        <v>0</v>
      </c>
    </row>
    <row r="187" spans="1:55">
      <c r="A187" s="118"/>
      <c r="B187" s="223"/>
      <c r="C187" s="125"/>
      <c r="D187" s="126"/>
      <c r="E187" s="126"/>
      <c r="F187" s="131"/>
      <c r="G187" s="125"/>
      <c r="H187" s="126"/>
      <c r="I187" s="126"/>
      <c r="J187" s="131"/>
      <c r="K187" s="125"/>
      <c r="L187" s="126"/>
      <c r="M187" s="126"/>
      <c r="N187" s="131"/>
      <c r="O187" s="126"/>
      <c r="P187" s="126"/>
      <c r="Q187" s="126"/>
      <c r="R187" s="132"/>
      <c r="S187" s="125"/>
      <c r="T187" s="126"/>
      <c r="U187" s="126"/>
      <c r="V187" s="131"/>
      <c r="W187" s="125"/>
      <c r="X187" s="126"/>
      <c r="Y187" s="126"/>
      <c r="Z187" s="129"/>
      <c r="AA187" s="125"/>
      <c r="AB187" s="126"/>
      <c r="AC187" s="126"/>
      <c r="AD187" s="131"/>
      <c r="AE187" s="125"/>
      <c r="AF187" s="126"/>
      <c r="AG187" s="126"/>
      <c r="AH187" s="131"/>
      <c r="AI187" s="133"/>
      <c r="AJ187" s="132"/>
      <c r="AK187" s="126"/>
      <c r="AL187" s="131"/>
      <c r="AM187" s="133"/>
      <c r="AN187" s="132"/>
      <c r="AO187" s="126"/>
      <c r="AP187" s="131"/>
      <c r="AQ187" s="125"/>
      <c r="AR187" s="126"/>
      <c r="AS187" s="126"/>
      <c r="AT187" s="131"/>
      <c r="AU187" s="126"/>
      <c r="AV187" s="126"/>
      <c r="AW187" s="126"/>
      <c r="AX187" s="132"/>
      <c r="AY187" s="125"/>
      <c r="AZ187" s="126"/>
      <c r="BA187" s="126"/>
      <c r="BB187" s="131"/>
      <c r="BC187" s="220"/>
    </row>
    <row r="188" spans="1:55">
      <c r="A188" s="203">
        <v>6.06</v>
      </c>
      <c r="B188" s="180" t="s">
        <v>358</v>
      </c>
      <c r="C188" s="168">
        <f t="shared" ref="C188:L188" si="1056">SUM(C189)</f>
        <v>338000</v>
      </c>
      <c r="D188" s="169">
        <f t="shared" si="1056"/>
        <v>182377.35754</v>
      </c>
      <c r="E188" s="169">
        <f t="shared" ref="E188:E189" si="1057">+C188-D188</f>
        <v>155622.64246</v>
      </c>
      <c r="F188" s="177">
        <f t="shared" ref="F188:F189" si="1058">+(D188/C188)*100</f>
        <v>53.957798088757393</v>
      </c>
      <c r="G188" s="168">
        <f t="shared" si="1056"/>
        <v>241000</v>
      </c>
      <c r="H188" s="169">
        <f t="shared" si="1056"/>
        <v>141180.72010999999</v>
      </c>
      <c r="I188" s="169">
        <f t="shared" ref="I188:I189" si="1059">+G188-H188</f>
        <v>99819.279890000005</v>
      </c>
      <c r="J188" s="177">
        <f t="shared" ref="J188:J189" si="1060">+(H188/G188)*100</f>
        <v>58.581211663900412</v>
      </c>
      <c r="K188" s="168">
        <f t="shared" si="1056"/>
        <v>835300</v>
      </c>
      <c r="L188" s="169">
        <f t="shared" si="1056"/>
        <v>138908.44026</v>
      </c>
      <c r="M188" s="169">
        <f t="shared" ref="M188:M189" si="1061">+K188-L188</f>
        <v>696391.55973999994</v>
      </c>
      <c r="N188" s="177">
        <f t="shared" ref="N188:N189" si="1062">+(L188/K188)*100</f>
        <v>16.629766582066324</v>
      </c>
      <c r="O188" s="169">
        <f t="shared" ref="O188:P188" si="1063">SUM(O189)</f>
        <v>585500</v>
      </c>
      <c r="P188" s="169">
        <f t="shared" si="1063"/>
        <v>452877.08137000003</v>
      </c>
      <c r="Q188" s="169">
        <f t="shared" ref="Q188:Q189" si="1064">+O188-P188</f>
        <v>132622.91862999997</v>
      </c>
      <c r="R188" s="169">
        <f t="shared" ref="R188:R189" si="1065">+(P188/O188)*100</f>
        <v>77.34877563962425</v>
      </c>
      <c r="S188" s="168">
        <f t="shared" ref="S188:X188" si="1066">SUM(S189)</f>
        <v>263000</v>
      </c>
      <c r="T188" s="169">
        <f t="shared" si="1066"/>
        <v>134204.15321000002</v>
      </c>
      <c r="U188" s="169">
        <f t="shared" ref="U188:U189" si="1067">+S188-T188</f>
        <v>128795.84678999998</v>
      </c>
      <c r="V188" s="177">
        <f t="shared" ref="V188:V189" si="1068">+(T188/S188)*100</f>
        <v>51.02819513688214</v>
      </c>
      <c r="W188" s="168">
        <f t="shared" ref="W188" si="1069">SUM(W189)</f>
        <v>329000</v>
      </c>
      <c r="X188" s="169">
        <f t="shared" si="1066"/>
        <v>164571.91995000001</v>
      </c>
      <c r="Y188" s="169">
        <f t="shared" ref="Y188:Y189" si="1070">+W188-X188</f>
        <v>164428.08004999999</v>
      </c>
      <c r="Z188" s="172">
        <f t="shared" ref="Z188:Z189" si="1071">+(X188/W188)*100</f>
        <v>50.021860167173259</v>
      </c>
      <c r="AA188" s="168">
        <f t="shared" ref="AA188:AF188" si="1072">SUM(AA189)</f>
        <v>241000</v>
      </c>
      <c r="AB188" s="169">
        <f t="shared" si="1072"/>
        <v>225060.28325000001</v>
      </c>
      <c r="AC188" s="169">
        <f t="shared" ref="AC188:AC189" si="1073">+AA188-AB188</f>
        <v>15939.716749999992</v>
      </c>
      <c r="AD188" s="177">
        <f t="shared" ref="AD188:AD189" si="1074">+(AB188/AA188)*100</f>
        <v>93.386009647302899</v>
      </c>
      <c r="AE188" s="168">
        <f t="shared" ref="AE188" si="1075">SUM(AE189)</f>
        <v>483000</v>
      </c>
      <c r="AF188" s="169">
        <f t="shared" si="1072"/>
        <v>316025.18407000002</v>
      </c>
      <c r="AG188" s="169">
        <f t="shared" ref="AG188:AG189" si="1076">+AE188-AF188</f>
        <v>166974.81592999998</v>
      </c>
      <c r="AH188" s="177">
        <f t="shared" ref="AH188:AH189" si="1077">+(AF188/AE188)*100</f>
        <v>65.429644734989651</v>
      </c>
      <c r="AI188" s="173">
        <f>SUM(AI189:AI190)</f>
        <v>1413705</v>
      </c>
      <c r="AJ188" s="171">
        <f>SUM(AJ189:AJ190)</f>
        <v>1281213.52838</v>
      </c>
      <c r="AK188" s="169">
        <f t="shared" ref="AK188:AK190" si="1078">+AI188-AJ188</f>
        <v>132491.47161999997</v>
      </c>
      <c r="AL188" s="177">
        <f t="shared" ref="AL188:AL190" si="1079">+(AJ188/AI188)*100</f>
        <v>90.628067975992167</v>
      </c>
      <c r="AM188" s="168">
        <f>SUM(AM189:AM190)</f>
        <v>518011</v>
      </c>
      <c r="AN188" s="169">
        <f t="shared" ref="AN188:AO188" si="1080">SUM(AN189:AN190)</f>
        <v>376163.47801000002</v>
      </c>
      <c r="AO188" s="169">
        <f t="shared" si="1080"/>
        <v>141847.52198999998</v>
      </c>
      <c r="AP188" s="177">
        <f t="shared" ref="AP188:AP190" si="1081">+(AN188/AM188)*100</f>
        <v>72.616889990753094</v>
      </c>
      <c r="AQ188" s="168">
        <f>SUM(AQ189:AQ190)</f>
        <v>842477.56136000005</v>
      </c>
      <c r="AR188" s="169">
        <f>SUM(AR189:AR190)</f>
        <v>793261.29816000001</v>
      </c>
      <c r="AS188" s="169">
        <f t="shared" ref="AS188:AS190" si="1082">+AQ188-AR188</f>
        <v>49216.263200000045</v>
      </c>
      <c r="AT188" s="177">
        <f t="shared" ref="AT188:AT190" si="1083">+(AR188/AQ188)*100</f>
        <v>94.158151450283029</v>
      </c>
      <c r="AU188" s="169">
        <f>SUM(AU189:AU190)</f>
        <v>658601.54599999997</v>
      </c>
      <c r="AV188" s="169">
        <f>SUM(AV189:AV190)</f>
        <v>523322.28336000006</v>
      </c>
      <c r="AW188" s="169">
        <f t="shared" ref="AW188:AW190" si="1084">+AU188-AV188</f>
        <v>135279.26263999991</v>
      </c>
      <c r="AX188" s="136">
        <f t="shared" ref="AX188:AX190" si="1085">+(AV188/AU188)*100</f>
        <v>79.459619634722216</v>
      </c>
      <c r="AY188" s="168">
        <f>SUM(AY189:AY190)</f>
        <v>990518</v>
      </c>
      <c r="AZ188" s="169">
        <f>SUM(AZ189:AZ190)</f>
        <v>613532.65374999994</v>
      </c>
      <c r="BA188" s="169">
        <f>+AY188-AZ188</f>
        <v>376985.34625000006</v>
      </c>
      <c r="BB188" s="172">
        <f t="shared" ref="BB188:BB190" si="1086">+(AZ188/AY188)*100</f>
        <v>61.940586011561614</v>
      </c>
      <c r="BC188" s="174">
        <f>SUM(BC189:BC190)</f>
        <v>1099000</v>
      </c>
    </row>
    <row r="189" spans="1:55">
      <c r="A189" s="204" t="s">
        <v>359</v>
      </c>
      <c r="B189" s="218" t="s">
        <v>360</v>
      </c>
      <c r="C189" s="175">
        <v>338000</v>
      </c>
      <c r="D189" s="176">
        <v>182377.35754</v>
      </c>
      <c r="E189" s="176">
        <f t="shared" si="1057"/>
        <v>155622.64246</v>
      </c>
      <c r="F189" s="177">
        <f t="shared" si="1058"/>
        <v>53.957798088757393</v>
      </c>
      <c r="G189" s="175">
        <v>241000</v>
      </c>
      <c r="H189" s="176">
        <v>141180.72010999999</v>
      </c>
      <c r="I189" s="176">
        <f t="shared" si="1059"/>
        <v>99819.279890000005</v>
      </c>
      <c r="J189" s="177">
        <f t="shared" si="1060"/>
        <v>58.581211663900412</v>
      </c>
      <c r="K189" s="175">
        <v>835300</v>
      </c>
      <c r="L189" s="176">
        <v>138908.44026</v>
      </c>
      <c r="M189" s="176">
        <f t="shared" si="1061"/>
        <v>696391.55973999994</v>
      </c>
      <c r="N189" s="177">
        <f t="shared" si="1062"/>
        <v>16.629766582066324</v>
      </c>
      <c r="O189" s="176">
        <v>585500</v>
      </c>
      <c r="P189" s="176">
        <v>452877.08137000003</v>
      </c>
      <c r="Q189" s="176">
        <f t="shared" si="1064"/>
        <v>132622.91862999997</v>
      </c>
      <c r="R189" s="136">
        <f t="shared" si="1065"/>
        <v>77.34877563962425</v>
      </c>
      <c r="S189" s="175">
        <v>263000</v>
      </c>
      <c r="T189" s="176">
        <v>134204.15321000002</v>
      </c>
      <c r="U189" s="176">
        <f t="shared" si="1067"/>
        <v>128795.84678999998</v>
      </c>
      <c r="V189" s="177">
        <f t="shared" si="1068"/>
        <v>51.02819513688214</v>
      </c>
      <c r="W189" s="175">
        <v>329000</v>
      </c>
      <c r="X189" s="176">
        <v>164571.91995000001</v>
      </c>
      <c r="Y189" s="176">
        <f t="shared" si="1070"/>
        <v>164428.08004999999</v>
      </c>
      <c r="Z189" s="178">
        <f t="shared" si="1071"/>
        <v>50.021860167173259</v>
      </c>
      <c r="AA189" s="175">
        <v>241000</v>
      </c>
      <c r="AB189" s="176">
        <v>225060.28325000001</v>
      </c>
      <c r="AC189" s="176">
        <f t="shared" si="1073"/>
        <v>15939.716749999992</v>
      </c>
      <c r="AD189" s="177">
        <f t="shared" si="1074"/>
        <v>93.386009647302899</v>
      </c>
      <c r="AE189" s="175">
        <v>483000</v>
      </c>
      <c r="AF189" s="176">
        <v>316025.18407000002</v>
      </c>
      <c r="AG189" s="176">
        <f t="shared" si="1076"/>
        <v>166974.81592999998</v>
      </c>
      <c r="AH189" s="177">
        <f t="shared" si="1077"/>
        <v>65.429644734989651</v>
      </c>
      <c r="AI189" s="135">
        <v>450000</v>
      </c>
      <c r="AJ189" s="136">
        <v>320585.93530000001</v>
      </c>
      <c r="AK189" s="176">
        <f t="shared" si="1078"/>
        <v>129414.06469999999</v>
      </c>
      <c r="AL189" s="177">
        <f t="shared" si="1079"/>
        <v>71.241318955555556</v>
      </c>
      <c r="AM189" s="135">
        <v>517000</v>
      </c>
      <c r="AN189" s="136">
        <v>376163.47801000002</v>
      </c>
      <c r="AO189" s="176">
        <f t="shared" ref="AO189:AO190" si="1087">+AM189-AN189</f>
        <v>140836.52198999998</v>
      </c>
      <c r="AP189" s="177">
        <f t="shared" si="1081"/>
        <v>72.758893232108321</v>
      </c>
      <c r="AQ189" s="175">
        <v>834000</v>
      </c>
      <c r="AR189" s="176">
        <v>789678.05680999998</v>
      </c>
      <c r="AS189" s="176">
        <f t="shared" si="1082"/>
        <v>44321.94319000002</v>
      </c>
      <c r="AT189" s="177">
        <f t="shared" si="1083"/>
        <v>94.68561832254197</v>
      </c>
      <c r="AU189" s="176">
        <v>654000</v>
      </c>
      <c r="AV189" s="176">
        <v>522215.41595000005</v>
      </c>
      <c r="AW189" s="176">
        <f t="shared" si="1084"/>
        <v>131784.58404999995</v>
      </c>
      <c r="AX189" s="136">
        <f t="shared" si="1085"/>
        <v>79.849451980122339</v>
      </c>
      <c r="AY189" s="175">
        <v>989000</v>
      </c>
      <c r="AZ189" s="176">
        <v>613508.85274999996</v>
      </c>
      <c r="BA189" s="176">
        <f t="shared" ref="BA189:BA190" si="1088">+AY189-AZ189</f>
        <v>375491.14725000004</v>
      </c>
      <c r="BB189" s="177">
        <f t="shared" si="1086"/>
        <v>62.033251036400408</v>
      </c>
      <c r="BC189" s="179">
        <v>1099000</v>
      </c>
    </row>
    <row r="190" spans="1:55">
      <c r="A190" s="204" t="s">
        <v>361</v>
      </c>
      <c r="B190" s="218" t="s">
        <v>362</v>
      </c>
      <c r="C190" s="175">
        <v>0</v>
      </c>
      <c r="D190" s="176">
        <v>0</v>
      </c>
      <c r="E190" s="176">
        <v>0</v>
      </c>
      <c r="F190" s="177">
        <v>0</v>
      </c>
      <c r="G190" s="175">
        <v>0</v>
      </c>
      <c r="H190" s="176">
        <v>0</v>
      </c>
      <c r="I190" s="176">
        <v>0</v>
      </c>
      <c r="J190" s="177" t="s">
        <v>74</v>
      </c>
      <c r="K190" s="175">
        <v>0</v>
      </c>
      <c r="L190" s="176">
        <v>0</v>
      </c>
      <c r="M190" s="176">
        <v>0</v>
      </c>
      <c r="N190" s="177" t="s">
        <v>74</v>
      </c>
      <c r="O190" s="176">
        <v>0</v>
      </c>
      <c r="P190" s="176">
        <v>0</v>
      </c>
      <c r="Q190" s="176">
        <v>0</v>
      </c>
      <c r="R190" s="136" t="s">
        <v>74</v>
      </c>
      <c r="S190" s="175">
        <v>0</v>
      </c>
      <c r="T190" s="176">
        <v>0</v>
      </c>
      <c r="U190" s="176">
        <v>0</v>
      </c>
      <c r="V190" s="177" t="s">
        <v>74</v>
      </c>
      <c r="W190" s="175">
        <v>0</v>
      </c>
      <c r="X190" s="176">
        <v>0</v>
      </c>
      <c r="Y190" s="176">
        <v>0</v>
      </c>
      <c r="Z190" s="177" t="s">
        <v>74</v>
      </c>
      <c r="AA190" s="175">
        <v>0</v>
      </c>
      <c r="AB190" s="176">
        <v>0</v>
      </c>
      <c r="AC190" s="176">
        <v>0</v>
      </c>
      <c r="AD190" s="177" t="s">
        <v>74</v>
      </c>
      <c r="AE190" s="175">
        <v>0</v>
      </c>
      <c r="AF190" s="176">
        <v>0</v>
      </c>
      <c r="AG190" s="176">
        <v>0</v>
      </c>
      <c r="AH190" s="177" t="s">
        <v>74</v>
      </c>
      <c r="AI190" s="135">
        <v>963705</v>
      </c>
      <c r="AJ190" s="136">
        <v>960627.5930799999</v>
      </c>
      <c r="AK190" s="176">
        <f t="shared" si="1078"/>
        <v>3077.4069200000959</v>
      </c>
      <c r="AL190" s="177">
        <f t="shared" si="1079"/>
        <v>99.680669196486477</v>
      </c>
      <c r="AM190" s="135">
        <v>1011</v>
      </c>
      <c r="AN190" s="136">
        <v>0</v>
      </c>
      <c r="AO190" s="176">
        <f t="shared" si="1087"/>
        <v>1011</v>
      </c>
      <c r="AP190" s="177">
        <f t="shared" si="1081"/>
        <v>0</v>
      </c>
      <c r="AQ190" s="175">
        <v>8477.5613599999997</v>
      </c>
      <c r="AR190" s="176">
        <v>3583.2413500000002</v>
      </c>
      <c r="AS190" s="176">
        <f t="shared" si="1082"/>
        <v>4894.3200099999995</v>
      </c>
      <c r="AT190" s="177">
        <f t="shared" si="1083"/>
        <v>42.267359654946816</v>
      </c>
      <c r="AU190" s="176">
        <v>4601.5460000000003</v>
      </c>
      <c r="AV190" s="176">
        <v>1106.8674100000001</v>
      </c>
      <c r="AW190" s="176">
        <f t="shared" si="1084"/>
        <v>3494.6785900000004</v>
      </c>
      <c r="AX190" s="136">
        <f t="shared" si="1085"/>
        <v>24.054250680097514</v>
      </c>
      <c r="AY190" s="175">
        <v>1518</v>
      </c>
      <c r="AZ190" s="176">
        <v>23.801000000000009</v>
      </c>
      <c r="BA190" s="176">
        <f t="shared" si="1088"/>
        <v>1494.1990000000001</v>
      </c>
      <c r="BB190" s="177">
        <f t="shared" si="1086"/>
        <v>1.5679183135704882</v>
      </c>
      <c r="BC190" s="179">
        <v>0</v>
      </c>
    </row>
    <row r="191" spans="1:55">
      <c r="A191" s="204"/>
      <c r="B191" s="118"/>
      <c r="C191" s="125"/>
      <c r="D191" s="126"/>
      <c r="E191" s="126"/>
      <c r="F191" s="131"/>
      <c r="G191" s="125"/>
      <c r="H191" s="126"/>
      <c r="I191" s="126"/>
      <c r="J191" s="131"/>
      <c r="K191" s="125"/>
      <c r="L191" s="126"/>
      <c r="M191" s="126"/>
      <c r="N191" s="131"/>
      <c r="O191" s="126"/>
      <c r="P191" s="126"/>
      <c r="Q191" s="126"/>
      <c r="R191" s="132"/>
      <c r="S191" s="125"/>
      <c r="T191" s="126"/>
      <c r="U191" s="126"/>
      <c r="V191" s="131"/>
      <c r="W191" s="125"/>
      <c r="X191" s="126"/>
      <c r="Y191" s="126"/>
      <c r="Z191" s="129"/>
      <c r="AA191" s="125"/>
      <c r="AB191" s="126"/>
      <c r="AC191" s="126"/>
      <c r="AD191" s="131"/>
      <c r="AE191" s="125"/>
      <c r="AF191" s="126"/>
      <c r="AG191" s="126"/>
      <c r="AH191" s="131"/>
      <c r="AI191" s="133"/>
      <c r="AJ191" s="132"/>
      <c r="AK191" s="126"/>
      <c r="AL191" s="131"/>
      <c r="AM191" s="133"/>
      <c r="AN191" s="132"/>
      <c r="AO191" s="126"/>
      <c r="AP191" s="131"/>
      <c r="AQ191" s="125"/>
      <c r="AR191" s="126"/>
      <c r="AS191" s="126"/>
      <c r="AT191" s="131"/>
      <c r="AU191" s="126"/>
      <c r="AV191" s="126"/>
      <c r="AW191" s="126"/>
      <c r="AX191" s="132"/>
      <c r="AY191" s="125"/>
      <c r="AZ191" s="126"/>
      <c r="BA191" s="126"/>
      <c r="BB191" s="131"/>
      <c r="BC191" s="220"/>
    </row>
    <row r="192" spans="1:55">
      <c r="A192" s="203">
        <v>9</v>
      </c>
      <c r="B192" s="180" t="s">
        <v>363</v>
      </c>
      <c r="C192" s="168">
        <f t="shared" ref="C192:L192" si="1089">C194</f>
        <v>43633173</v>
      </c>
      <c r="D192" s="169">
        <f t="shared" si="1089"/>
        <v>0</v>
      </c>
      <c r="E192" s="169">
        <f t="shared" ref="E192" si="1090">+C192-D192</f>
        <v>43633173</v>
      </c>
      <c r="F192" s="177">
        <f t="shared" ref="F192" si="1091">+(D192/C192)*100</f>
        <v>0</v>
      </c>
      <c r="G192" s="168">
        <f>G194</f>
        <v>32091745.27304</v>
      </c>
      <c r="H192" s="169">
        <f t="shared" si="1089"/>
        <v>0</v>
      </c>
      <c r="I192" s="169">
        <f t="shared" ref="I192" si="1092">+G192-H192</f>
        <v>32091745.27304</v>
      </c>
      <c r="J192" s="177">
        <f t="shared" ref="J192" si="1093">+(H192/G192)*100</f>
        <v>0</v>
      </c>
      <c r="K192" s="168">
        <f t="shared" ref="K192" si="1094">K194</f>
        <v>31984761.3024</v>
      </c>
      <c r="L192" s="169">
        <f t="shared" si="1089"/>
        <v>0</v>
      </c>
      <c r="M192" s="169">
        <f t="shared" ref="M192" si="1095">+K192-L192</f>
        <v>31984761.3024</v>
      </c>
      <c r="N192" s="177">
        <f t="shared" ref="N192" si="1096">+(L192/K192)*100</f>
        <v>0</v>
      </c>
      <c r="O192" s="169">
        <f t="shared" ref="O192:P192" si="1097">O194</f>
        <v>33142522.152419999</v>
      </c>
      <c r="P192" s="169">
        <f t="shared" si="1097"/>
        <v>0</v>
      </c>
      <c r="Q192" s="169">
        <f t="shared" ref="Q192" si="1098">+O192-P192</f>
        <v>33142522.152419999</v>
      </c>
      <c r="R192" s="136">
        <f t="shared" ref="R192" si="1099">+(P192/O192)*100</f>
        <v>0</v>
      </c>
      <c r="S192" s="168">
        <f t="shared" ref="S192:X192" si="1100">S194</f>
        <v>7036791.5751900012</v>
      </c>
      <c r="T192" s="169">
        <f t="shared" si="1100"/>
        <v>0</v>
      </c>
      <c r="U192" s="169">
        <f t="shared" ref="U192" si="1101">+S192-T192</f>
        <v>7036791.5751900012</v>
      </c>
      <c r="V192" s="177">
        <f t="shared" ref="V192" si="1102">+(T192/S192)*100</f>
        <v>0</v>
      </c>
      <c r="W192" s="168">
        <f t="shared" ref="W192" si="1103">W194</f>
        <v>3218774.5972899999</v>
      </c>
      <c r="X192" s="169">
        <f t="shared" si="1100"/>
        <v>0</v>
      </c>
      <c r="Y192" s="169">
        <f t="shared" ref="Y192" si="1104">+W192-X192</f>
        <v>3218774.5972899999</v>
      </c>
      <c r="Z192" s="172">
        <f t="shared" ref="Z192" si="1105">+(X192/W192)*100</f>
        <v>0</v>
      </c>
      <c r="AA192" s="168">
        <f t="shared" ref="AA192:AF192" si="1106">AA194</f>
        <v>26217262.187799998</v>
      </c>
      <c r="AB192" s="169">
        <f t="shared" si="1106"/>
        <v>0</v>
      </c>
      <c r="AC192" s="169">
        <f t="shared" ref="AC192" si="1107">+AA192-AB192</f>
        <v>26217262.187799998</v>
      </c>
      <c r="AD192" s="177">
        <f t="shared" ref="AD192" si="1108">+(AB192/AA192)*100</f>
        <v>0</v>
      </c>
      <c r="AE192" s="168">
        <f t="shared" ref="AE192" si="1109">AE194</f>
        <v>3018091.8349899999</v>
      </c>
      <c r="AF192" s="169">
        <f t="shared" si="1106"/>
        <v>0</v>
      </c>
      <c r="AG192" s="169">
        <f t="shared" ref="AG192" si="1110">+AE192-AF192</f>
        <v>3018091.8349899999</v>
      </c>
      <c r="AH192" s="177">
        <f t="shared" ref="AH192" si="1111">+(AF192/AE192)*100</f>
        <v>0</v>
      </c>
      <c r="AI192" s="173">
        <f t="shared" ref="AI192:AN192" si="1112">AI194</f>
        <v>1990702.3321199999</v>
      </c>
      <c r="AJ192" s="171">
        <f t="shared" si="1112"/>
        <v>0</v>
      </c>
      <c r="AK192" s="169">
        <f t="shared" ref="AK192" si="1113">+AI192-AJ192</f>
        <v>1990702.3321199999</v>
      </c>
      <c r="AL192" s="177">
        <f t="shared" ref="AL192" si="1114">+(AJ192/AI192)*100</f>
        <v>0</v>
      </c>
      <c r="AM192" s="173">
        <f t="shared" ref="AM192" si="1115">AM194</f>
        <v>4133381.4886800004</v>
      </c>
      <c r="AN192" s="171">
        <f t="shared" si="1112"/>
        <v>0</v>
      </c>
      <c r="AO192" s="169">
        <f t="shared" ref="AO192" si="1116">+AM192-AN192</f>
        <v>4133381.4886800004</v>
      </c>
      <c r="AP192" s="177">
        <f t="shared" ref="AP192" si="1117">+(AN192/AM192)*100</f>
        <v>0</v>
      </c>
      <c r="AQ192" s="168">
        <f t="shared" ref="AQ192" si="1118">AQ194</f>
        <v>117104150.42918</v>
      </c>
      <c r="AR192" s="169">
        <f>AR194</f>
        <v>0</v>
      </c>
      <c r="AS192" s="169">
        <f t="shared" ref="AS192" si="1119">+AQ192-AR192</f>
        <v>117104150.42918</v>
      </c>
      <c r="AT192" s="177">
        <f t="shared" ref="AT192" si="1120">+(AR192/AQ192)*100</f>
        <v>0</v>
      </c>
      <c r="AU192" s="169">
        <f t="shared" ref="AU192:AZ192" si="1121">AU194</f>
        <v>160421497.51485002</v>
      </c>
      <c r="AV192" s="169">
        <f t="shared" si="1121"/>
        <v>0</v>
      </c>
      <c r="AW192" s="169">
        <f t="shared" ref="AW192" si="1122">+AU192-AV192</f>
        <v>160421497.51485002</v>
      </c>
      <c r="AX192" s="136">
        <f t="shared" ref="AX192" si="1123">+(AV192/AU192)*100</f>
        <v>0</v>
      </c>
      <c r="AY192" s="168">
        <f t="shared" ref="AY192" si="1124">AY194</f>
        <v>13863114.58014</v>
      </c>
      <c r="AZ192" s="169">
        <f t="shared" si="1121"/>
        <v>0</v>
      </c>
      <c r="BA192" s="169">
        <f t="shared" ref="BA192" si="1125">+AY192-AZ192</f>
        <v>13863114.58014</v>
      </c>
      <c r="BB192" s="177">
        <f t="shared" ref="BB192" si="1126">+(AZ192/AY192)*100</f>
        <v>0</v>
      </c>
      <c r="BC192" s="174">
        <f t="shared" ref="BC192" si="1127">BC194</f>
        <v>10000000</v>
      </c>
    </row>
    <row r="193" spans="1:60">
      <c r="A193" s="204"/>
      <c r="B193" s="218"/>
      <c r="C193" s="175"/>
      <c r="D193" s="176"/>
      <c r="E193" s="176"/>
      <c r="F193" s="170"/>
      <c r="G193" s="175"/>
      <c r="H193" s="176"/>
      <c r="I193" s="176"/>
      <c r="J193" s="170"/>
      <c r="K193" s="175"/>
      <c r="L193" s="176"/>
      <c r="M193" s="176"/>
      <c r="N193" s="170"/>
      <c r="O193" s="176"/>
      <c r="P193" s="176"/>
      <c r="Q193" s="176"/>
      <c r="R193" s="171"/>
      <c r="S193" s="175"/>
      <c r="T193" s="176"/>
      <c r="U193" s="176"/>
      <c r="V193" s="170"/>
      <c r="W193" s="175"/>
      <c r="X193" s="176"/>
      <c r="Y193" s="176"/>
      <c r="Z193" s="178"/>
      <c r="AA193" s="175"/>
      <c r="AB193" s="176"/>
      <c r="AC193" s="176"/>
      <c r="AD193" s="170"/>
      <c r="AE193" s="175"/>
      <c r="AF193" s="176"/>
      <c r="AG193" s="176"/>
      <c r="AH193" s="170"/>
      <c r="AI193" s="173"/>
      <c r="AJ193" s="171"/>
      <c r="AK193" s="176"/>
      <c r="AL193" s="170"/>
      <c r="AM193" s="173"/>
      <c r="AN193" s="171"/>
      <c r="AO193" s="176"/>
      <c r="AP193" s="170"/>
      <c r="AQ193" s="175"/>
      <c r="AR193" s="176"/>
      <c r="AS193" s="176"/>
      <c r="AT193" s="170"/>
      <c r="AU193" s="176"/>
      <c r="AV193" s="176"/>
      <c r="AW193" s="176"/>
      <c r="AX193" s="171"/>
      <c r="AY193" s="175"/>
      <c r="AZ193" s="176"/>
      <c r="BA193" s="176"/>
      <c r="BB193" s="170"/>
      <c r="BC193" s="179"/>
    </row>
    <row r="194" spans="1:60">
      <c r="A194" s="203">
        <v>9.02</v>
      </c>
      <c r="B194" s="180" t="s">
        <v>364</v>
      </c>
      <c r="C194" s="168">
        <f t="shared" ref="C194" si="1128">SUM(C195:C196)</f>
        <v>43633173</v>
      </c>
      <c r="D194" s="169">
        <f t="shared" ref="D194:L194" si="1129">SUM(D195:D196)</f>
        <v>0</v>
      </c>
      <c r="E194" s="169">
        <f t="shared" ref="E194:E196" si="1130">+C194-D194</f>
        <v>43633173</v>
      </c>
      <c r="F194" s="177">
        <f t="shared" ref="F194:F195" si="1131">+(D194/C194)*100</f>
        <v>0</v>
      </c>
      <c r="G194" s="168">
        <f>SUM(G195:G196)</f>
        <v>32091745.27304</v>
      </c>
      <c r="H194" s="169">
        <f t="shared" si="1129"/>
        <v>0</v>
      </c>
      <c r="I194" s="169">
        <f t="shared" ref="I194:I196" si="1132">+G194-H194</f>
        <v>32091745.27304</v>
      </c>
      <c r="J194" s="177">
        <f t="shared" ref="J194:J195" si="1133">+(H194/G194)*100</f>
        <v>0</v>
      </c>
      <c r="K194" s="168">
        <f t="shared" ref="K194" si="1134">SUM(K195:K196)</f>
        <v>31984761.3024</v>
      </c>
      <c r="L194" s="169">
        <f t="shared" si="1129"/>
        <v>0</v>
      </c>
      <c r="M194" s="169">
        <f t="shared" ref="M194:M196" si="1135">+K194-L194</f>
        <v>31984761.3024</v>
      </c>
      <c r="N194" s="177">
        <f t="shared" ref="N194:N195" si="1136">+(L194/K194)*100</f>
        <v>0</v>
      </c>
      <c r="O194" s="169">
        <f t="shared" ref="O194" si="1137">SUM(O195:O196)</f>
        <v>33142522.152419999</v>
      </c>
      <c r="P194" s="169">
        <f t="shared" ref="P194" si="1138">SUM(P195:P196)</f>
        <v>0</v>
      </c>
      <c r="Q194" s="169">
        <f t="shared" ref="Q194:Q196" si="1139">+O194-P194</f>
        <v>33142522.152419999</v>
      </c>
      <c r="R194" s="136">
        <f t="shared" ref="R194:R196" si="1140">+(P194/O194)*100</f>
        <v>0</v>
      </c>
      <c r="S194" s="168">
        <f t="shared" ref="S194:X194" si="1141">SUM(S195:S196)</f>
        <v>7036791.5751900012</v>
      </c>
      <c r="T194" s="169">
        <f t="shared" si="1141"/>
        <v>0</v>
      </c>
      <c r="U194" s="169">
        <f t="shared" ref="U194:U196" si="1142">+S194-T194</f>
        <v>7036791.5751900012</v>
      </c>
      <c r="V194" s="177">
        <f t="shared" ref="V194:V196" si="1143">+(T194/S194)*100</f>
        <v>0</v>
      </c>
      <c r="W194" s="168">
        <f t="shared" ref="W194" si="1144">SUM(W195:W196)</f>
        <v>3218774.5972899999</v>
      </c>
      <c r="X194" s="169">
        <f t="shared" si="1141"/>
        <v>0</v>
      </c>
      <c r="Y194" s="169">
        <f t="shared" ref="Y194:Y196" si="1145">+W194-X194</f>
        <v>3218774.5972899999</v>
      </c>
      <c r="Z194" s="172">
        <f t="shared" ref="Z194:Z196" si="1146">+(X194/W194)*100</f>
        <v>0</v>
      </c>
      <c r="AA194" s="168">
        <f t="shared" ref="AA194" si="1147">SUM(AA195:AA196)</f>
        <v>26217262.187799998</v>
      </c>
      <c r="AB194" s="169">
        <f t="shared" ref="AB194:AF194" si="1148">SUM(AB195:AB196)</f>
        <v>0</v>
      </c>
      <c r="AC194" s="169">
        <f t="shared" ref="AC194:AC196" si="1149">+AA194-AB194</f>
        <v>26217262.187799998</v>
      </c>
      <c r="AD194" s="177">
        <f t="shared" ref="AD194:AD196" si="1150">+(AB194/AA194)*100</f>
        <v>0</v>
      </c>
      <c r="AE194" s="168">
        <f t="shared" ref="AE194" si="1151">SUM(AE195:AE196)</f>
        <v>3018091.8349899999</v>
      </c>
      <c r="AF194" s="169">
        <f t="shared" si="1148"/>
        <v>0</v>
      </c>
      <c r="AG194" s="169">
        <f t="shared" ref="AG194:AG196" si="1152">+AE194-AF194</f>
        <v>3018091.8349899999</v>
      </c>
      <c r="AH194" s="177">
        <f t="shared" ref="AH194:AH196" si="1153">+(AF194/AE194)*100</f>
        <v>0</v>
      </c>
      <c r="AI194" s="173">
        <f t="shared" ref="AI194" si="1154">SUM(AI195:AI196)</f>
        <v>1990702.3321199999</v>
      </c>
      <c r="AJ194" s="171">
        <f t="shared" ref="AJ194:AN194" si="1155">SUM(AJ195:AJ196)</f>
        <v>0</v>
      </c>
      <c r="AK194" s="169">
        <f t="shared" ref="AK194:AK196" si="1156">+AI194-AJ194</f>
        <v>1990702.3321199999</v>
      </c>
      <c r="AL194" s="177">
        <f t="shared" ref="AL194:AL196" si="1157">+(AJ194/AI194)*100</f>
        <v>0</v>
      </c>
      <c r="AM194" s="173">
        <f t="shared" ref="AM194" si="1158">SUM(AM195:AM196)</f>
        <v>4133381.4886800004</v>
      </c>
      <c r="AN194" s="171">
        <f t="shared" si="1155"/>
        <v>0</v>
      </c>
      <c r="AO194" s="169">
        <f t="shared" ref="AO194:AO196" si="1159">+AM194-AN194</f>
        <v>4133381.4886800004</v>
      </c>
      <c r="AP194" s="177">
        <f t="shared" ref="AP194:AP196" si="1160">+(AN194/AM194)*100</f>
        <v>0</v>
      </c>
      <c r="AQ194" s="168">
        <f t="shared" ref="AQ194" si="1161">SUM(AQ195:AQ196)</f>
        <v>117104150.42918</v>
      </c>
      <c r="AR194" s="169">
        <f>SUM(AR195:AR196)</f>
        <v>0</v>
      </c>
      <c r="AS194" s="169">
        <f t="shared" ref="AS194:AS196" si="1162">+AQ194-AR194</f>
        <v>117104150.42918</v>
      </c>
      <c r="AT194" s="177">
        <f t="shared" ref="AT194:AT196" si="1163">+(AR194/AQ194)*100</f>
        <v>0</v>
      </c>
      <c r="AU194" s="169">
        <f t="shared" ref="AU194" si="1164">SUM(AU195:AU196)</f>
        <v>160421497.51485002</v>
      </c>
      <c r="AV194" s="169">
        <f t="shared" ref="AV194:AZ194" si="1165">SUM(AV195:AV196)</f>
        <v>0</v>
      </c>
      <c r="AW194" s="169">
        <f t="shared" ref="AW194:AW196" si="1166">+AU194-AV194</f>
        <v>160421497.51485002</v>
      </c>
      <c r="AX194" s="136">
        <f t="shared" ref="AX194:AX196" si="1167">+(AV194/AU194)*100</f>
        <v>0</v>
      </c>
      <c r="AY194" s="168">
        <f t="shared" ref="AY194" si="1168">SUM(AY195:AY196)</f>
        <v>13863114.58014</v>
      </c>
      <c r="AZ194" s="169">
        <f t="shared" si="1165"/>
        <v>0</v>
      </c>
      <c r="BA194" s="169">
        <f t="shared" ref="BA194:BA196" si="1169">+AY194-AZ194</f>
        <v>13863114.58014</v>
      </c>
      <c r="BB194" s="177">
        <f t="shared" ref="BB194:BB196" si="1170">+(AZ194/AY194)*100</f>
        <v>0</v>
      </c>
      <c r="BC194" s="174">
        <f t="shared" ref="BC194" si="1171">SUM(BC195:BC196)</f>
        <v>10000000</v>
      </c>
    </row>
    <row r="195" spans="1:60">
      <c r="A195" s="118" t="s">
        <v>365</v>
      </c>
      <c r="B195" s="223" t="s">
        <v>366</v>
      </c>
      <c r="C195" s="119">
        <v>43633173</v>
      </c>
      <c r="D195" s="120">
        <v>0</v>
      </c>
      <c r="E195" s="120">
        <f t="shared" si="1130"/>
        <v>43633173</v>
      </c>
      <c r="F195" s="121">
        <f t="shared" si="1131"/>
        <v>0</v>
      </c>
      <c r="G195" s="119">
        <v>32091745.27304</v>
      </c>
      <c r="H195" s="120">
        <v>0</v>
      </c>
      <c r="I195" s="120">
        <f t="shared" si="1132"/>
        <v>32091745.27304</v>
      </c>
      <c r="J195" s="121">
        <f t="shared" si="1133"/>
        <v>0</v>
      </c>
      <c r="K195" s="119">
        <v>31984761.3024</v>
      </c>
      <c r="L195" s="120">
        <v>0</v>
      </c>
      <c r="M195" s="120">
        <f t="shared" si="1135"/>
        <v>31984761.3024</v>
      </c>
      <c r="N195" s="121">
        <f t="shared" si="1136"/>
        <v>0</v>
      </c>
      <c r="O195" s="120">
        <v>8412181.5262000002</v>
      </c>
      <c r="P195" s="120">
        <v>0</v>
      </c>
      <c r="Q195" s="120">
        <f t="shared" si="1139"/>
        <v>8412181.5262000002</v>
      </c>
      <c r="R195" s="122">
        <f t="shared" si="1140"/>
        <v>0</v>
      </c>
      <c r="S195" s="119">
        <v>4198984.1148600001</v>
      </c>
      <c r="T195" s="120">
        <v>0</v>
      </c>
      <c r="U195" s="120">
        <f t="shared" si="1142"/>
        <v>4198984.1148600001</v>
      </c>
      <c r="V195" s="121">
        <f t="shared" si="1143"/>
        <v>0</v>
      </c>
      <c r="W195" s="119">
        <v>0</v>
      </c>
      <c r="X195" s="120">
        <v>0</v>
      </c>
      <c r="Y195" s="120">
        <f t="shared" si="1145"/>
        <v>0</v>
      </c>
      <c r="Z195" s="121" t="s">
        <v>74</v>
      </c>
      <c r="AA195" s="119">
        <v>0</v>
      </c>
      <c r="AB195" s="120">
        <v>0</v>
      </c>
      <c r="AC195" s="120">
        <f t="shared" si="1149"/>
        <v>0</v>
      </c>
      <c r="AD195" s="121" t="s">
        <v>74</v>
      </c>
      <c r="AE195" s="119">
        <v>0</v>
      </c>
      <c r="AF195" s="120">
        <v>0</v>
      </c>
      <c r="AG195" s="120">
        <f t="shared" si="1152"/>
        <v>0</v>
      </c>
      <c r="AH195" s="121" t="s">
        <v>74</v>
      </c>
      <c r="AI195" s="124">
        <v>0</v>
      </c>
      <c r="AJ195" s="122">
        <v>0</v>
      </c>
      <c r="AK195" s="120">
        <f t="shared" si="1156"/>
        <v>0</v>
      </c>
      <c r="AL195" s="121" t="s">
        <v>74</v>
      </c>
      <c r="AM195" s="124">
        <v>0</v>
      </c>
      <c r="AN195" s="122">
        <v>0</v>
      </c>
      <c r="AO195" s="120">
        <f t="shared" si="1159"/>
        <v>0</v>
      </c>
      <c r="AP195" s="121" t="s">
        <v>74</v>
      </c>
      <c r="AQ195" s="119">
        <v>0</v>
      </c>
      <c r="AR195" s="120">
        <v>0</v>
      </c>
      <c r="AS195" s="120">
        <f t="shared" si="1162"/>
        <v>0</v>
      </c>
      <c r="AT195" s="121" t="s">
        <v>74</v>
      </c>
      <c r="AU195" s="120">
        <v>0</v>
      </c>
      <c r="AV195" s="120">
        <v>0</v>
      </c>
      <c r="AW195" s="120">
        <f t="shared" si="1166"/>
        <v>0</v>
      </c>
      <c r="AX195" s="122" t="s">
        <v>74</v>
      </c>
      <c r="AY195" s="119">
        <v>0</v>
      </c>
      <c r="AZ195" s="120">
        <v>0</v>
      </c>
      <c r="BA195" s="120">
        <f t="shared" si="1169"/>
        <v>0</v>
      </c>
      <c r="BB195" s="121" t="s">
        <v>74</v>
      </c>
      <c r="BC195" s="222">
        <v>0</v>
      </c>
    </row>
    <row r="196" spans="1:60">
      <c r="A196" s="118" t="s">
        <v>367</v>
      </c>
      <c r="B196" s="223" t="s">
        <v>368</v>
      </c>
      <c r="C196" s="119">
        <v>0</v>
      </c>
      <c r="D196" s="120">
        <v>0</v>
      </c>
      <c r="E196" s="120">
        <f t="shared" si="1130"/>
        <v>0</v>
      </c>
      <c r="F196" s="121" t="s">
        <v>74</v>
      </c>
      <c r="G196" s="119">
        <v>0</v>
      </c>
      <c r="H196" s="120">
        <v>0</v>
      </c>
      <c r="I196" s="120">
        <f t="shared" si="1132"/>
        <v>0</v>
      </c>
      <c r="J196" s="121" t="s">
        <v>74</v>
      </c>
      <c r="K196" s="119">
        <v>0</v>
      </c>
      <c r="L196" s="120">
        <v>0</v>
      </c>
      <c r="M196" s="120">
        <f t="shared" si="1135"/>
        <v>0</v>
      </c>
      <c r="N196" s="121" t="s">
        <v>74</v>
      </c>
      <c r="O196" s="120">
        <v>24730340.626219999</v>
      </c>
      <c r="P196" s="120">
        <v>0</v>
      </c>
      <c r="Q196" s="120">
        <f t="shared" si="1139"/>
        <v>24730340.626219999</v>
      </c>
      <c r="R196" s="122">
        <f t="shared" si="1140"/>
        <v>0</v>
      </c>
      <c r="S196" s="119">
        <v>2837807.4603300011</v>
      </c>
      <c r="T196" s="120">
        <v>0</v>
      </c>
      <c r="U196" s="120">
        <f t="shared" si="1142"/>
        <v>2837807.4603300011</v>
      </c>
      <c r="V196" s="121">
        <f t="shared" si="1143"/>
        <v>0</v>
      </c>
      <c r="W196" s="119">
        <v>3218774.5972899999</v>
      </c>
      <c r="X196" s="120">
        <v>0</v>
      </c>
      <c r="Y196" s="120">
        <f t="shared" si="1145"/>
        <v>3218774.5972899999</v>
      </c>
      <c r="Z196" s="123">
        <f t="shared" si="1146"/>
        <v>0</v>
      </c>
      <c r="AA196" s="119">
        <v>26217262.187799998</v>
      </c>
      <c r="AB196" s="120">
        <v>0</v>
      </c>
      <c r="AC196" s="120">
        <f t="shared" si="1149"/>
        <v>26217262.187799998</v>
      </c>
      <c r="AD196" s="121">
        <f t="shared" si="1150"/>
        <v>0</v>
      </c>
      <c r="AE196" s="119">
        <v>3018091.8349899999</v>
      </c>
      <c r="AF196" s="120">
        <v>0</v>
      </c>
      <c r="AG196" s="120">
        <f t="shared" si="1152"/>
        <v>3018091.8349899999</v>
      </c>
      <c r="AH196" s="121">
        <f t="shared" si="1153"/>
        <v>0</v>
      </c>
      <c r="AI196" s="124">
        <v>1990702.3321199999</v>
      </c>
      <c r="AJ196" s="122">
        <v>0</v>
      </c>
      <c r="AK196" s="120">
        <f t="shared" si="1156"/>
        <v>1990702.3321199999</v>
      </c>
      <c r="AL196" s="121">
        <f t="shared" si="1157"/>
        <v>0</v>
      </c>
      <c r="AM196" s="124">
        <v>4133381.4886800004</v>
      </c>
      <c r="AN196" s="122">
        <v>0</v>
      </c>
      <c r="AO196" s="120">
        <f t="shared" si="1159"/>
        <v>4133381.4886800004</v>
      </c>
      <c r="AP196" s="121">
        <f t="shared" si="1160"/>
        <v>0</v>
      </c>
      <c r="AQ196" s="119">
        <v>117104150.42918</v>
      </c>
      <c r="AR196" s="120">
        <v>0</v>
      </c>
      <c r="AS196" s="120">
        <f t="shared" si="1162"/>
        <v>117104150.42918</v>
      </c>
      <c r="AT196" s="121">
        <f t="shared" si="1163"/>
        <v>0</v>
      </c>
      <c r="AU196" s="120">
        <v>160421497.51485002</v>
      </c>
      <c r="AV196" s="120">
        <v>0</v>
      </c>
      <c r="AW196" s="120">
        <f t="shared" si="1166"/>
        <v>160421497.51485002</v>
      </c>
      <c r="AX196" s="122">
        <f t="shared" si="1167"/>
        <v>0</v>
      </c>
      <c r="AY196" s="119">
        <v>13863114.58014</v>
      </c>
      <c r="AZ196" s="120">
        <v>0</v>
      </c>
      <c r="BA196" s="120">
        <f t="shared" si="1169"/>
        <v>13863114.58014</v>
      </c>
      <c r="BB196" s="121">
        <f t="shared" si="1170"/>
        <v>0</v>
      </c>
      <c r="BC196" s="222">
        <v>10000000</v>
      </c>
    </row>
    <row r="197" spans="1:60">
      <c r="A197" s="203"/>
      <c r="B197" s="118"/>
      <c r="C197" s="194"/>
      <c r="D197" s="195"/>
      <c r="E197" s="195"/>
      <c r="F197" s="196"/>
      <c r="G197" s="194"/>
      <c r="H197" s="195"/>
      <c r="I197" s="195"/>
      <c r="J197" s="196"/>
      <c r="K197" s="226"/>
      <c r="L197" s="195"/>
      <c r="M197" s="195"/>
      <c r="N197" s="196"/>
      <c r="O197" s="195"/>
      <c r="P197" s="195"/>
      <c r="Q197" s="195"/>
      <c r="R197" s="197"/>
      <c r="S197" s="194"/>
      <c r="T197" s="195"/>
      <c r="U197" s="195"/>
      <c r="V197" s="196"/>
      <c r="W197" s="194"/>
      <c r="X197" s="195"/>
      <c r="Y197" s="195"/>
      <c r="Z197" s="198"/>
      <c r="AA197" s="194"/>
      <c r="AB197" s="195"/>
      <c r="AC197" s="195"/>
      <c r="AD197" s="196"/>
      <c r="AE197" s="194"/>
      <c r="AF197" s="195"/>
      <c r="AG197" s="195"/>
      <c r="AH197" s="196"/>
      <c r="AI197" s="199"/>
      <c r="AJ197" s="197"/>
      <c r="AK197" s="195"/>
      <c r="AL197" s="196"/>
      <c r="AM197" s="199"/>
      <c r="AN197" s="197"/>
      <c r="AO197" s="195"/>
      <c r="AP197" s="196"/>
      <c r="AQ197" s="194"/>
      <c r="AR197" s="195"/>
      <c r="AS197" s="195"/>
      <c r="AT197" s="196"/>
      <c r="AU197" s="195"/>
      <c r="AV197" s="195"/>
      <c r="AW197" s="195"/>
      <c r="AX197" s="197"/>
      <c r="AY197" s="194"/>
      <c r="AZ197" s="195"/>
      <c r="BA197" s="195"/>
      <c r="BB197" s="196"/>
      <c r="BC197" s="200"/>
    </row>
    <row r="198" spans="1:60" s="214" customFormat="1" ht="19.5" customHeight="1">
      <c r="A198" s="205"/>
      <c r="B198" s="206" t="s">
        <v>369</v>
      </c>
      <c r="C198" s="207">
        <f>C192+C172+C155+C141+C130+C99+C41+C9</f>
        <v>659507120.16158998</v>
      </c>
      <c r="D198" s="208">
        <f>D192+D172+D155+D141+D130+D99+D41+D9</f>
        <v>550893660.48778987</v>
      </c>
      <c r="E198" s="208">
        <f t="shared" ref="E198" si="1172">+C198-D198</f>
        <v>108613459.67380011</v>
      </c>
      <c r="F198" s="209">
        <f t="shared" ref="F198" si="1173">+(D198/C198)*100</f>
        <v>83.531116442353493</v>
      </c>
      <c r="G198" s="207">
        <f>G192+G172+G155+G141+G130+G99+G41+G9</f>
        <v>715663469.50000012</v>
      </c>
      <c r="H198" s="208">
        <f>H192+H172+H155+H141+H130+H99+H41+H9</f>
        <v>629594356.60098982</v>
      </c>
      <c r="I198" s="208">
        <f>+G198-H198</f>
        <v>86069112.899010301</v>
      </c>
      <c r="J198" s="210">
        <f t="shared" ref="J198" si="1174">+(H198/G198)*100</f>
        <v>87.973521554880719</v>
      </c>
      <c r="K198" s="207">
        <f>K192+K172+K155+K141+K130+K99+K41+K9</f>
        <v>787864829.79999995</v>
      </c>
      <c r="L198" s="208">
        <f>L192+L172+L155+L141+L130+L99+L41+L9</f>
        <v>686222844.27296996</v>
      </c>
      <c r="M198" s="208">
        <f t="shared" ref="M198" si="1175">+K198-L198</f>
        <v>101641985.52702999</v>
      </c>
      <c r="N198" s="210">
        <f t="shared" ref="N198" si="1176">+(L198/K198)*100</f>
        <v>87.099057898950534</v>
      </c>
      <c r="O198" s="208">
        <f>O192+O172+O155+O141+O130+O99+O41+O9</f>
        <v>893811665.24060011</v>
      </c>
      <c r="P198" s="208">
        <f>P192+P172+P155+P141+P130+P99+P41+P9</f>
        <v>791742063.10292006</v>
      </c>
      <c r="Q198" s="208">
        <f t="shared" ref="Q198" si="1177">+O198-P198</f>
        <v>102069602.13768005</v>
      </c>
      <c r="R198" s="208">
        <f t="shared" ref="R198" si="1178">+(P198/O198)*100</f>
        <v>88.580412842317898</v>
      </c>
      <c r="S198" s="207">
        <f>S192+S172+S155+S141+S130+S99+S41+S9</f>
        <v>947853349.49125993</v>
      </c>
      <c r="T198" s="208">
        <f>T192+T172+T155+T141+T130+T99+T41+T9</f>
        <v>877838024.08524978</v>
      </c>
      <c r="U198" s="208">
        <f t="shared" ref="U198" si="1179">+S198-T198</f>
        <v>70015325.406010151</v>
      </c>
      <c r="V198" s="210">
        <f t="shared" ref="V198" si="1180">+(T198/S198)*100</f>
        <v>92.613274464495021</v>
      </c>
      <c r="W198" s="207">
        <f>W192+W172+W155+W141+W130+W99+W41+W9</f>
        <v>1013001401.2984101</v>
      </c>
      <c r="X198" s="208">
        <f>X192+X172+X155+X141+X130+X99+X41+X9</f>
        <v>875230972.52118003</v>
      </c>
      <c r="Y198" s="208">
        <f t="shared" ref="Y198" si="1181">+W198-X198</f>
        <v>137770428.77723002</v>
      </c>
      <c r="Z198" s="210">
        <f t="shared" ref="Z198" si="1182">+(X198/W198)*100</f>
        <v>86.399779052561684</v>
      </c>
      <c r="AA198" s="207">
        <v>1066036638.7421899</v>
      </c>
      <c r="AB198" s="208">
        <f>AB192+AB172+AB155+AB141+AB130+AB99+AB41+AB9</f>
        <v>1005056950.82686</v>
      </c>
      <c r="AC198" s="208">
        <f t="shared" ref="AC198" si="1183">+AA198-AB198</f>
        <v>60979687.915329933</v>
      </c>
      <c r="AD198" s="210">
        <f t="shared" ref="AD198" si="1184">+(AB198/AA198)*100</f>
        <v>94.279775600651078</v>
      </c>
      <c r="AE198" s="207">
        <f>AE192+AE172+AE155+AE141+AE130+AE99+AE41+AE9</f>
        <v>1119094648.1127098</v>
      </c>
      <c r="AF198" s="208">
        <f>AF192+AF172+AF155+AF141+AF130+AF99+AF41+AF9</f>
        <v>997119278.50350976</v>
      </c>
      <c r="AG198" s="208">
        <f t="shared" ref="AG198" si="1185">+AE198-AF198</f>
        <v>121975369.6092</v>
      </c>
      <c r="AH198" s="210">
        <f t="shared" ref="AH198" si="1186">+(AF198/AE198)*100</f>
        <v>89.100531414844625</v>
      </c>
      <c r="AI198" s="211">
        <f>AI192+AI172+AI155+AI141+AI130+AI99+AI41+AI9</f>
        <v>1213482924.65678</v>
      </c>
      <c r="AJ198" s="212">
        <f>AJ192+AJ172+AJ155+AJ141+AJ130+AJ99+AJ41+AJ9</f>
        <v>1171321517.07919</v>
      </c>
      <c r="AK198" s="212">
        <f t="shared" ref="AK198" si="1187">+AI198-AJ198</f>
        <v>42161407.577589989</v>
      </c>
      <c r="AL198" s="209">
        <f t="shared" ref="AL198" si="1188">+(AJ198/AI198)*100</f>
        <v>96.525587074946699</v>
      </c>
      <c r="AM198" s="211">
        <f>AM192+AM172+AM155+AM141+AM130+AM99+AM41+AM9</f>
        <v>1360990289.5905797</v>
      </c>
      <c r="AN198" s="212">
        <f>AN192+AN172+AN155+AN141+AN130+AN99+AN41+AN9</f>
        <v>1288293513.5681999</v>
      </c>
      <c r="AO198" s="212">
        <f t="shared" ref="AO198" si="1189">+AM198-AN198</f>
        <v>72696776.022379875</v>
      </c>
      <c r="AP198" s="209">
        <f t="shared" ref="AP198" si="1190">+(AN198/AM198)*100</f>
        <v>94.658538229229478</v>
      </c>
      <c r="AQ198" s="207">
        <f>AQ192+AQ172+AQ155+AQ141+AQ130+AQ99+AQ41+AQ9</f>
        <v>1914823901.2398999</v>
      </c>
      <c r="AR198" s="208">
        <f>AR192+AR172+AR155+AR141+AR130+AR99+AR41+AR9</f>
        <v>1610187082.2496698</v>
      </c>
      <c r="AS198" s="208">
        <f t="shared" ref="AS198" si="1191">+AQ198-AR198</f>
        <v>304636818.99023008</v>
      </c>
      <c r="AT198" s="210">
        <f t="shared" ref="AT198" si="1192">+(AR198/AQ198)*100</f>
        <v>84.090609126355204</v>
      </c>
      <c r="AU198" s="208">
        <f>AU192+AU172+AU155+AU141+AU130+AU99+AU41+AU9</f>
        <v>1925483047.0452902</v>
      </c>
      <c r="AV198" s="208">
        <f>AV192+AV172+AV155+AV141+AV130+AV99+AV41+AV9</f>
        <v>1626334489.3509896</v>
      </c>
      <c r="AW198" s="208">
        <f t="shared" ref="AW198" si="1193">+AU198-AV198</f>
        <v>299148557.69430065</v>
      </c>
      <c r="AX198" s="208">
        <f t="shared" ref="AX198" si="1194">+(AV198/AU198)*100</f>
        <v>84.463713759861307</v>
      </c>
      <c r="AY198" s="207">
        <f>AY192+AY172+AY155+AY141+AY130+AY99+AY41+AY9</f>
        <v>1956106105.11482</v>
      </c>
      <c r="AZ198" s="208">
        <f>AZ192+AZ172+AZ155+AZ141+AZ130+AZ99+AZ41+AZ9</f>
        <v>1905435351.9090297</v>
      </c>
      <c r="BA198" s="208">
        <f t="shared" ref="BA198" si="1195">+AY198-AZ198</f>
        <v>50670753.205790281</v>
      </c>
      <c r="BB198" s="210">
        <f t="shared" ref="BB198" si="1196">+(AZ198/AY198)*100</f>
        <v>97.409611213149603</v>
      </c>
      <c r="BC198" s="213">
        <f>BC192+BC172+BC155+BC141+BC130+BC99+BC41+BC9</f>
        <v>1944812148.2990198</v>
      </c>
      <c r="BE198" s="137"/>
      <c r="BF198" s="105"/>
      <c r="BG198" s="137"/>
      <c r="BH198" s="137"/>
    </row>
    <row r="199" spans="1:60">
      <c r="D199" s="109"/>
      <c r="E199" s="109"/>
      <c r="F199" s="139"/>
      <c r="G199" s="139"/>
      <c r="H199" s="109"/>
      <c r="I199" s="109"/>
      <c r="J199" s="139"/>
      <c r="K199" s="139"/>
      <c r="L199" s="109"/>
      <c r="M199" s="109"/>
      <c r="N199" s="139"/>
      <c r="O199" s="139"/>
      <c r="P199" s="109"/>
      <c r="Q199" s="109"/>
      <c r="R199" s="139"/>
      <c r="S199" s="139"/>
      <c r="T199" s="109"/>
      <c r="U199" s="109"/>
      <c r="V199" s="139"/>
      <c r="W199" s="139"/>
      <c r="X199" s="109"/>
      <c r="Y199" s="109"/>
      <c r="Z199" s="139"/>
      <c r="AA199" s="139"/>
      <c r="AB199" s="109"/>
      <c r="AC199" s="109"/>
      <c r="AD199" s="139"/>
      <c r="AE199" s="139"/>
      <c r="AF199" s="109"/>
      <c r="AG199" s="10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</row>
    <row r="200" spans="1:60">
      <c r="A200" s="138" t="s">
        <v>112</v>
      </c>
    </row>
  </sheetData>
  <mergeCells count="17">
    <mergeCell ref="AM6:AP6"/>
    <mergeCell ref="A1:BC1"/>
    <mergeCell ref="A2:BC2"/>
    <mergeCell ref="A3:BC3"/>
    <mergeCell ref="A4:BC4"/>
    <mergeCell ref="C6:F6"/>
    <mergeCell ref="G6:J6"/>
    <mergeCell ref="K6:N6"/>
    <mergeCell ref="O6:R6"/>
    <mergeCell ref="S6:V6"/>
    <mergeCell ref="W6:Z6"/>
    <mergeCell ref="AY6:BB6"/>
    <mergeCell ref="AQ6:AT6"/>
    <mergeCell ref="AU6:AX6"/>
    <mergeCell ref="AA6:AD6"/>
    <mergeCell ref="AE6:AH6"/>
    <mergeCell ref="AI6:AL6"/>
  </mergeCells>
  <printOptions horizontalCentered="1" verticalCentered="1"/>
  <pageMargins left="0" right="0" top="0.59055118110236227" bottom="0.59055118110236227" header="0.11811023622047245" footer="0.11811023622047245"/>
  <pageSetup scale="45" orientation="landscape" r:id="rId1"/>
  <headerFooter alignWithMargins="0">
    <oddHeader>&amp;L&amp;"Arial,Normal"&amp;11Caja Costarricense de Seguro Social
Gerencia Financiera
Dirección de Presupuesto</oddHeader>
    <oddFooter>&amp;L&amp;"Arial,Normal"&amp;D&amp;CPág. &amp;P&amp;R&amp;"Arial,Normal"&amp;F / esm</oddFooter>
  </headerFooter>
  <rowBreaks count="1" manualBreakCount="1">
    <brk id="128" max="65" man="1"/>
  </rowBreaks>
  <colBreaks count="1" manualBreakCount="1">
    <brk id="34" max="2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Luna Masís</dc:creator>
  <cp:keywords/>
  <dc:description/>
  <cp:lastModifiedBy>Nayarid Rivas Marin</cp:lastModifiedBy>
  <cp:revision/>
  <dcterms:created xsi:type="dcterms:W3CDTF">2015-06-05T18:19:34Z</dcterms:created>
  <dcterms:modified xsi:type="dcterms:W3CDTF">2023-06-27T20:55:12Z</dcterms:modified>
  <cp:category/>
  <cp:contentStatus/>
</cp:coreProperties>
</file>