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cajacr-my.sharepoint.com/personal/nrivas_ccss_sa_cr/Documents/Escritorio/GF-DP-1567-2023/"/>
    </mc:Choice>
  </mc:AlternateContent>
  <xr:revisionPtr revIDLastSave="7" documentId="8_{2FF0B841-3595-4021-BE6B-A257E8CAE9B6}" xr6:coauthVersionLast="47" xr6:coauthVersionMax="47" xr10:uidLastSave="{EABD8A04-4670-47AD-905A-B3C5F7C74104}"/>
  <bookViews>
    <workbookView xWindow="-120" yWindow="-120" windowWidth="20730" windowHeight="11040" tabRatio="857" xr2:uid="{00000000-000D-0000-FFFF-FFFF00000000}"/>
  </bookViews>
  <sheets>
    <sheet name="Ingresos SEM" sheetId="25" r:id="rId1"/>
    <sheet name="Egresos SEM" sheetId="90" r:id="rId2"/>
  </sheets>
  <externalReferences>
    <externalReference r:id="rId3"/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_97">#REF!</definedName>
    <definedName name="_EDIT__AN350_AM">#N/A</definedName>
    <definedName name="_EDIT__S354_R35">#N/A</definedName>
    <definedName name="_ll20">#REF!</definedName>
    <definedName name="A_impresión_IM">#REF!</definedName>
    <definedName name="ADWD">#REF!</definedName>
    <definedName name="aegertg">#REF!</definedName>
    <definedName name="_xlnm.Print_Area" localSheetId="1">'Egresos SEM'!$A$1:$AP$299</definedName>
    <definedName name="_xlnm.Print_Area" localSheetId="0">'Ingresos SEM'!$A$1:$AP$139</definedName>
    <definedName name="arfqe">#REF!</definedName>
    <definedName name="asaS">#REF!</definedName>
    <definedName name="ASF234534RTG">#REF!</definedName>
    <definedName name="ASSDAFSD">#REF!</definedName>
    <definedName name="bggh">#REF!</definedName>
    <definedName name="bth5yh5h">#REF!</definedName>
    <definedName name="CBFGTYUJ">#REF!</definedName>
    <definedName name="dasd">#REF!</definedName>
    <definedName name="DD">#REF!</definedName>
    <definedName name="DDASD">#REF!</definedName>
    <definedName name="deqwdqweqwe">#REF!</definedName>
    <definedName name="DFS">#REF!</definedName>
    <definedName name="dfsdf">#REF!</definedName>
    <definedName name="DGEYH">#REF!</definedName>
    <definedName name="dhrh">#REF!</definedName>
    <definedName name="er3r">#REF!</definedName>
    <definedName name="ertq3t34t">#REF!</definedName>
    <definedName name="et34t">#REF!</definedName>
    <definedName name="ewr2er">#REF!</definedName>
    <definedName name="ewss">#REF!</definedName>
    <definedName name="fasd">#REF!</definedName>
    <definedName name="fer">#REF!</definedName>
    <definedName name="fhrh">#REF!</definedName>
    <definedName name="fsdf">#REF!</definedName>
    <definedName name="ger">#REF!</definedName>
    <definedName name="GVDGHBC">#REF!</definedName>
    <definedName name="gwty">#REF!</definedName>
    <definedName name="gyft6ft">#REF!</definedName>
    <definedName name="h">#REF!</definedName>
    <definedName name="HKUY">#REF!</definedName>
    <definedName name="i9u890u0´">#REF!</definedName>
    <definedName name="INGRESOS">'[1]Ingresos CCSS'!#REF!</definedName>
    <definedName name="LOO">#REF!</definedName>
    <definedName name="luio8">#REF!</definedName>
    <definedName name="marian">#REF!</definedName>
    <definedName name="marianne">#REF!</definedName>
    <definedName name="msgueriaefg">#REF!</definedName>
    <definedName name="N">#REF!</definedName>
    <definedName name="o">#REF!</definedName>
    <definedName name="qe">#REF!</definedName>
    <definedName name="qwd">#REF!</definedName>
    <definedName name="qwewe">#REF!</definedName>
    <definedName name="rgee">#REF!</definedName>
    <definedName name="rtg">#REF!</definedName>
    <definedName name="RTHYET">#REF!</definedName>
    <definedName name="RTHYYET">#REF!</definedName>
    <definedName name="rtyr">#REF!</definedName>
    <definedName name="saS">#REF!</definedName>
    <definedName name="SEF">#REF!</definedName>
    <definedName name="segegwf">#REF!</definedName>
    <definedName name="SF">#REF!</definedName>
    <definedName name="SFRTEEFGRT4YB">#REF!</definedName>
    <definedName name="sfsdf">#REF!</definedName>
    <definedName name="sfwerfsf">#REF!</definedName>
    <definedName name="sq">#REF!</definedName>
    <definedName name="SQWDCRWERZXCAS">#REF!</definedName>
    <definedName name="SS">#REF!</definedName>
    <definedName name="steqrtwet">#REF!</definedName>
    <definedName name="t4rt">#REF!</definedName>
    <definedName name="_xlnm.Print_Titles" localSheetId="1">'Egresos SEM'!$1:$7</definedName>
    <definedName name="_xlnm.Print_Titles" localSheetId="0">'Ingresos SEM'!$1:$7</definedName>
    <definedName name="Títulos_a_imprimir_IM">#REF!</definedName>
    <definedName name="u">#REF!</definedName>
    <definedName name="WDQWERQ">#REF!</definedName>
    <definedName name="xbdfgb">#REF!</definedName>
    <definedName name="xxxx">[2]ACUMSEM!#REF!</definedName>
    <definedName name="yet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V97" i="25" l="1"/>
  <c r="AR97" i="25" l="1"/>
  <c r="AN97" i="25" l="1"/>
  <c r="AP97" i="25" s="1"/>
  <c r="AJ97" i="25" l="1"/>
  <c r="AF97" i="25"/>
  <c r="AB97" i="25"/>
  <c r="AA44" i="25"/>
  <c r="X97" i="25" l="1"/>
  <c r="BC135" i="25" l="1"/>
  <c r="AZ135" i="25"/>
  <c r="AZ128" i="25" s="1"/>
  <c r="AY135" i="25"/>
  <c r="AV135" i="25"/>
  <c r="AU135" i="25"/>
  <c r="AR135" i="25"/>
  <c r="AQ135" i="25"/>
  <c r="AN135" i="25"/>
  <c r="AM135" i="25"/>
  <c r="AJ135" i="25"/>
  <c r="AI135" i="25"/>
  <c r="AI128" i="25" s="1"/>
  <c r="AF135" i="25"/>
  <c r="AE135" i="25"/>
  <c r="AB135" i="25"/>
  <c r="AA135" i="25"/>
  <c r="X135" i="25"/>
  <c r="W135" i="25"/>
  <c r="T135" i="25"/>
  <c r="S135" i="25"/>
  <c r="P135" i="25"/>
  <c r="O135" i="25"/>
  <c r="O128" i="25" s="1"/>
  <c r="L128" i="25"/>
  <c r="K135" i="25"/>
  <c r="H135" i="25"/>
  <c r="G135" i="25"/>
  <c r="BC130" i="25"/>
  <c r="AZ130" i="25"/>
  <c r="AY130" i="25"/>
  <c r="AY128" i="25"/>
  <c r="AV130" i="25"/>
  <c r="AU130" i="25"/>
  <c r="AV128" i="25"/>
  <c r="AU128" i="25"/>
  <c r="AR130" i="25"/>
  <c r="AR128" i="25" s="1"/>
  <c r="AQ130" i="25"/>
  <c r="AN130" i="25"/>
  <c r="AM130" i="25"/>
  <c r="AN128" i="25"/>
  <c r="AO128" i="25" s="1"/>
  <c r="AM128" i="25"/>
  <c r="AJ130" i="25"/>
  <c r="AI130" i="25"/>
  <c r="AJ128" i="25"/>
  <c r="AF130" i="25"/>
  <c r="AE130" i="25"/>
  <c r="AF128" i="25"/>
  <c r="AE128" i="25"/>
  <c r="AB130" i="25"/>
  <c r="AA130" i="25"/>
  <c r="AB128" i="25"/>
  <c r="X130" i="25"/>
  <c r="X128" i="25" s="1"/>
  <c r="W130" i="25"/>
  <c r="W128" i="25"/>
  <c r="T130" i="25"/>
  <c r="T128" i="25" s="1"/>
  <c r="S130" i="25"/>
  <c r="S128" i="25"/>
  <c r="P130" i="25"/>
  <c r="P128" i="25" s="1"/>
  <c r="O130" i="25"/>
  <c r="L130" i="25"/>
  <c r="K130" i="25"/>
  <c r="K128" i="25"/>
  <c r="H130" i="25"/>
  <c r="H128" i="25" s="1"/>
  <c r="G130" i="25"/>
  <c r="BC124" i="25"/>
  <c r="AZ124" i="25"/>
  <c r="AY124" i="25"/>
  <c r="AV124" i="25"/>
  <c r="AU124" i="25"/>
  <c r="AR124" i="25"/>
  <c r="AQ124" i="25"/>
  <c r="AN124" i="25"/>
  <c r="AM124" i="25"/>
  <c r="AJ124" i="25"/>
  <c r="AI124" i="25"/>
  <c r="AF124" i="25"/>
  <c r="AE124" i="25"/>
  <c r="AB124" i="25"/>
  <c r="AA124" i="25"/>
  <c r="X124" i="25"/>
  <c r="W124" i="25"/>
  <c r="T124" i="25"/>
  <c r="S124" i="25"/>
  <c r="P124" i="25"/>
  <c r="O124" i="25"/>
  <c r="L124" i="25"/>
  <c r="K124" i="25"/>
  <c r="H124" i="25"/>
  <c r="G124" i="25"/>
  <c r="BC115" i="25"/>
  <c r="BC113" i="25" s="1"/>
  <c r="AZ115" i="25"/>
  <c r="AY115" i="25"/>
  <c r="AY113" i="25" s="1"/>
  <c r="AY97" i="25" s="1"/>
  <c r="AZ113" i="25"/>
  <c r="AV115" i="25"/>
  <c r="AV113" i="25" s="1"/>
  <c r="AU115" i="25"/>
  <c r="AU113" i="25"/>
  <c r="AU97" i="25" s="1"/>
  <c r="AR115" i="25"/>
  <c r="AR113" i="25" s="1"/>
  <c r="AQ115" i="25"/>
  <c r="AQ113" i="25"/>
  <c r="AQ97" i="25"/>
  <c r="AN115" i="25"/>
  <c r="AM115" i="25"/>
  <c r="AN113" i="25"/>
  <c r="AM113" i="25"/>
  <c r="AM97" i="25" s="1"/>
  <c r="AJ115" i="25"/>
  <c r="AI115" i="25"/>
  <c r="AJ113" i="25"/>
  <c r="AI113" i="25"/>
  <c r="AI97" i="25" s="1"/>
  <c r="AF115" i="25"/>
  <c r="AE115" i="25"/>
  <c r="AF113" i="25"/>
  <c r="AE113" i="25"/>
  <c r="AE97" i="25" s="1"/>
  <c r="AB115" i="25"/>
  <c r="AB113" i="25" s="1"/>
  <c r="AA115" i="25"/>
  <c r="AA113" i="25"/>
  <c r="AA97" i="25" s="1"/>
  <c r="X115" i="25"/>
  <c r="X113" i="25" s="1"/>
  <c r="W115" i="25"/>
  <c r="W113" i="25"/>
  <c r="W97" i="25" s="1"/>
  <c r="T115" i="25"/>
  <c r="S115" i="25"/>
  <c r="T113" i="25"/>
  <c r="T97" i="25" s="1"/>
  <c r="S113" i="25"/>
  <c r="P115" i="25"/>
  <c r="P113" i="25" s="1"/>
  <c r="P97" i="25" s="1"/>
  <c r="O115" i="25"/>
  <c r="O113" i="25"/>
  <c r="L115" i="25"/>
  <c r="L113" i="25" s="1"/>
  <c r="L97" i="25" s="1"/>
  <c r="K115" i="25"/>
  <c r="K113" i="25"/>
  <c r="H115" i="25"/>
  <c r="G115" i="25"/>
  <c r="H113" i="25"/>
  <c r="G113" i="25"/>
  <c r="BC106" i="25"/>
  <c r="AZ106" i="25"/>
  <c r="AY106" i="25"/>
  <c r="AV106" i="25"/>
  <c r="AU106" i="25"/>
  <c r="AR106" i="25"/>
  <c r="AQ106" i="25"/>
  <c r="AN106" i="25"/>
  <c r="AM106" i="25"/>
  <c r="AO106" i="25" s="1"/>
  <c r="AJ106" i="25"/>
  <c r="AI106" i="25"/>
  <c r="AF106" i="25"/>
  <c r="AE106" i="25"/>
  <c r="AB106" i="25"/>
  <c r="AA106" i="25"/>
  <c r="X106" i="25"/>
  <c r="W106" i="25"/>
  <c r="T106" i="25"/>
  <c r="S106" i="25"/>
  <c r="P106" i="25"/>
  <c r="O106" i="25"/>
  <c r="L106" i="25"/>
  <c r="K106" i="25"/>
  <c r="H106" i="25"/>
  <c r="G106" i="25"/>
  <c r="BC99" i="25"/>
  <c r="AZ99" i="25"/>
  <c r="AY99" i="25"/>
  <c r="AZ97" i="25"/>
  <c r="AV99" i="25"/>
  <c r="AU99" i="25"/>
  <c r="AR99" i="25"/>
  <c r="AQ99" i="25"/>
  <c r="AN99" i="25"/>
  <c r="AM99" i="25"/>
  <c r="AJ99" i="25"/>
  <c r="AI99" i="25"/>
  <c r="AF99" i="25"/>
  <c r="AE99" i="25"/>
  <c r="AB99" i="25"/>
  <c r="AA99" i="25"/>
  <c r="X99" i="25"/>
  <c r="W99" i="25"/>
  <c r="T99" i="25"/>
  <c r="S99" i="25"/>
  <c r="S97" i="25"/>
  <c r="P99" i="25"/>
  <c r="O99" i="25"/>
  <c r="O97" i="25"/>
  <c r="L99" i="25"/>
  <c r="K99" i="25"/>
  <c r="K97" i="25"/>
  <c r="H99" i="25"/>
  <c r="G99" i="25"/>
  <c r="H97" i="25"/>
  <c r="G97" i="25"/>
  <c r="C106" i="25"/>
  <c r="D99" i="25"/>
  <c r="C99" i="25"/>
  <c r="C97" i="25"/>
  <c r="BC93" i="25"/>
  <c r="AZ93" i="25"/>
  <c r="AY93" i="25"/>
  <c r="AV93" i="25"/>
  <c r="AU93" i="25"/>
  <c r="AQ93" i="25"/>
  <c r="AR93" i="25"/>
  <c r="AN93" i="25"/>
  <c r="AM93" i="25"/>
  <c r="AJ93" i="25"/>
  <c r="AI93" i="25"/>
  <c r="AF93" i="25"/>
  <c r="AE93" i="25"/>
  <c r="AB93" i="25"/>
  <c r="AA93" i="25"/>
  <c r="X93" i="25"/>
  <c r="W93" i="25"/>
  <c r="T93" i="25"/>
  <c r="S93" i="25"/>
  <c r="P93" i="25"/>
  <c r="O93" i="25"/>
  <c r="L93" i="25"/>
  <c r="K93" i="25"/>
  <c r="H93" i="25"/>
  <c r="G93" i="25"/>
  <c r="D93" i="25"/>
  <c r="BC84" i="25"/>
  <c r="BC82" i="25" s="1"/>
  <c r="BC80" i="25" s="1"/>
  <c r="AZ84" i="25"/>
  <c r="AZ82" i="25" s="1"/>
  <c r="AZ80" i="25" s="1"/>
  <c r="AY84" i="25"/>
  <c r="AY82" i="25" s="1"/>
  <c r="AY80" i="25" s="1"/>
  <c r="AV84" i="25"/>
  <c r="AV82" i="25" s="1"/>
  <c r="AV80" i="25" s="1"/>
  <c r="AU84" i="25"/>
  <c r="AU82" i="25"/>
  <c r="AU80" i="25"/>
  <c r="AR84" i="25"/>
  <c r="AQ84" i="25"/>
  <c r="AQ82" i="25"/>
  <c r="AQ80" i="25"/>
  <c r="AO93" i="25"/>
  <c r="AO84" i="25"/>
  <c r="AP138" i="25"/>
  <c r="AO138" i="25"/>
  <c r="AP137" i="25"/>
  <c r="AO137" i="25"/>
  <c r="AP135" i="25"/>
  <c r="AO135" i="25"/>
  <c r="AO133" i="25"/>
  <c r="AP132" i="25"/>
  <c r="AO132" i="25"/>
  <c r="AP130" i="25"/>
  <c r="AO130" i="25"/>
  <c r="AO126" i="25"/>
  <c r="AO124" i="25"/>
  <c r="AO122" i="25"/>
  <c r="AO121" i="25"/>
  <c r="AP119" i="25"/>
  <c r="AO119" i="25"/>
  <c r="AP117" i="25"/>
  <c r="AO117" i="25"/>
  <c r="AP115" i="25"/>
  <c r="AO115" i="25"/>
  <c r="AP113" i="25"/>
  <c r="AO113" i="25"/>
  <c r="AO111" i="25"/>
  <c r="AP110" i="25"/>
  <c r="AO110" i="25"/>
  <c r="AO109" i="25"/>
  <c r="AO108" i="25"/>
  <c r="AP106" i="25"/>
  <c r="AO104" i="25"/>
  <c r="AO103" i="25"/>
  <c r="AO102" i="25"/>
  <c r="AO101" i="25"/>
  <c r="AO99" i="25"/>
  <c r="AO95" i="25"/>
  <c r="AO91" i="25"/>
  <c r="AP90" i="25"/>
  <c r="AO90" i="25"/>
  <c r="AO89" i="25"/>
  <c r="AP88" i="25"/>
  <c r="AO88" i="25"/>
  <c r="AP87" i="25"/>
  <c r="AO87" i="25"/>
  <c r="AP86" i="25"/>
  <c r="AO86" i="25"/>
  <c r="AP78" i="25"/>
  <c r="AO78" i="25"/>
  <c r="AP76" i="25"/>
  <c r="AO76" i="25"/>
  <c r="AP74" i="25"/>
  <c r="AO74" i="25"/>
  <c r="AP72" i="25"/>
  <c r="AO72" i="25"/>
  <c r="AP70" i="25"/>
  <c r="AO70" i="25"/>
  <c r="AP68" i="25"/>
  <c r="AO68" i="25"/>
  <c r="AP66" i="25"/>
  <c r="AO66" i="25"/>
  <c r="AO65" i="25"/>
  <c r="AO64" i="25"/>
  <c r="AO63" i="25"/>
  <c r="AO62" i="25"/>
  <c r="AP60" i="25"/>
  <c r="AO60" i="25"/>
  <c r="AP58" i="25"/>
  <c r="AO58" i="25"/>
  <c r="AP57" i="25"/>
  <c r="AO57" i="25"/>
  <c r="AO56" i="25"/>
  <c r="AP55" i="25"/>
  <c r="AO55" i="25"/>
  <c r="AP53" i="25"/>
  <c r="AO53" i="25"/>
  <c r="AP51" i="25"/>
  <c r="AO51" i="25"/>
  <c r="AP49" i="25"/>
  <c r="AO49" i="25"/>
  <c r="AP47" i="25"/>
  <c r="AO47" i="25"/>
  <c r="AP46" i="25"/>
  <c r="AO46" i="25"/>
  <c r="AP44" i="25"/>
  <c r="AO44" i="25"/>
  <c r="AP42" i="25"/>
  <c r="AO42" i="25"/>
  <c r="AP41" i="25"/>
  <c r="AO41" i="25"/>
  <c r="AP39" i="25"/>
  <c r="AO39" i="25"/>
  <c r="AP37" i="25"/>
  <c r="AO37" i="25"/>
  <c r="AP35" i="25"/>
  <c r="AO35" i="25"/>
  <c r="AP33" i="25"/>
  <c r="AO33" i="25"/>
  <c r="AP31" i="25"/>
  <c r="AO31" i="25"/>
  <c r="AP29" i="25"/>
  <c r="AO29" i="25"/>
  <c r="AP27" i="25"/>
  <c r="AO27" i="25"/>
  <c r="AP26" i="25"/>
  <c r="AO26" i="25"/>
  <c r="AP25" i="25"/>
  <c r="AO25" i="25"/>
  <c r="AP24" i="25"/>
  <c r="AO24" i="25"/>
  <c r="AP23" i="25"/>
  <c r="AO23" i="25"/>
  <c r="AP22" i="25"/>
  <c r="AO22" i="25"/>
  <c r="AP21" i="25"/>
  <c r="AO21" i="25"/>
  <c r="AP20" i="25"/>
  <c r="AO20" i="25"/>
  <c r="AP19" i="25"/>
  <c r="AO19" i="25"/>
  <c r="AP18" i="25"/>
  <c r="AO18" i="25"/>
  <c r="AP17" i="25"/>
  <c r="AO17" i="25"/>
  <c r="AP16" i="25"/>
  <c r="AO16" i="25"/>
  <c r="AP15" i="25"/>
  <c r="AO15" i="25"/>
  <c r="AP13" i="25"/>
  <c r="AO13" i="25"/>
  <c r="AP11" i="25"/>
  <c r="AO11" i="25"/>
  <c r="AK9" i="25"/>
  <c r="AM84" i="25"/>
  <c r="AM82" i="25" s="1"/>
  <c r="AO82" i="25" s="1"/>
  <c r="AN84" i="25"/>
  <c r="AN82" i="25" s="1"/>
  <c r="AN80" i="25" s="1"/>
  <c r="AJ84" i="25"/>
  <c r="AI84" i="25"/>
  <c r="AJ82" i="25"/>
  <c r="AJ80" i="25" s="1"/>
  <c r="AI82" i="25"/>
  <c r="AI80" i="25"/>
  <c r="AF84" i="25"/>
  <c r="AF82" i="25" s="1"/>
  <c r="AF80" i="25" s="1"/>
  <c r="AE84" i="25"/>
  <c r="AE82" i="25" s="1"/>
  <c r="AE80" i="25" s="1"/>
  <c r="AB84" i="25"/>
  <c r="AA84" i="25"/>
  <c r="AB82" i="25"/>
  <c r="AA82" i="25"/>
  <c r="AB80" i="25"/>
  <c r="AA80" i="25"/>
  <c r="X84" i="25"/>
  <c r="W84" i="25"/>
  <c r="X82" i="25"/>
  <c r="X80" i="25" s="1"/>
  <c r="W82" i="25"/>
  <c r="W80" i="25" s="1"/>
  <c r="T84" i="25"/>
  <c r="T82" i="25" s="1"/>
  <c r="T80" i="25" s="1"/>
  <c r="S84" i="25"/>
  <c r="S82" i="25"/>
  <c r="S80" i="25"/>
  <c r="P84" i="25"/>
  <c r="O84" i="25"/>
  <c r="P82" i="25"/>
  <c r="O82" i="25"/>
  <c r="O80" i="25" s="1"/>
  <c r="P80" i="25"/>
  <c r="L84" i="25"/>
  <c r="K84" i="25"/>
  <c r="K82" i="25" s="1"/>
  <c r="K80" i="25" s="1"/>
  <c r="L82" i="25"/>
  <c r="L80" i="25"/>
  <c r="H84" i="25"/>
  <c r="G84" i="25"/>
  <c r="H82" i="25"/>
  <c r="G82" i="25"/>
  <c r="H80" i="25"/>
  <c r="G80" i="25"/>
  <c r="BC76" i="25"/>
  <c r="AZ76" i="25"/>
  <c r="AY76" i="25"/>
  <c r="AV76" i="25"/>
  <c r="AU76" i="25"/>
  <c r="AR76" i="25"/>
  <c r="AQ76" i="25"/>
  <c r="AN76" i="25"/>
  <c r="AM76" i="25"/>
  <c r="AJ76" i="25"/>
  <c r="AI76" i="25"/>
  <c r="AF76" i="25"/>
  <c r="AE76" i="25"/>
  <c r="AB76" i="25"/>
  <c r="AA76" i="25"/>
  <c r="X76" i="25"/>
  <c r="W76" i="25"/>
  <c r="T76" i="25"/>
  <c r="S76" i="25"/>
  <c r="P76" i="25"/>
  <c r="O76" i="25"/>
  <c r="L76" i="25"/>
  <c r="K76" i="25"/>
  <c r="H76" i="25"/>
  <c r="G76" i="25"/>
  <c r="C76" i="25"/>
  <c r="AZ72" i="25"/>
  <c r="AY72" i="25"/>
  <c r="AV72" i="25"/>
  <c r="AU72" i="25"/>
  <c r="AR72" i="25"/>
  <c r="AQ72" i="25"/>
  <c r="AN72" i="25"/>
  <c r="AM72" i="25"/>
  <c r="AJ72" i="25"/>
  <c r="AI72" i="25"/>
  <c r="AF72" i="25"/>
  <c r="AE72" i="25"/>
  <c r="AB72" i="25"/>
  <c r="AA72" i="25"/>
  <c r="X72" i="25"/>
  <c r="W72" i="25"/>
  <c r="T72" i="25"/>
  <c r="S72" i="25"/>
  <c r="P72" i="25"/>
  <c r="O72" i="25"/>
  <c r="L72" i="25"/>
  <c r="K72" i="25"/>
  <c r="H72" i="25"/>
  <c r="G72" i="25"/>
  <c r="D72" i="25"/>
  <c r="C72" i="25"/>
  <c r="BC68" i="25"/>
  <c r="AZ68" i="25"/>
  <c r="AY68" i="25"/>
  <c r="AV68" i="25"/>
  <c r="AU68" i="25"/>
  <c r="AR68" i="25"/>
  <c r="AQ68" i="25"/>
  <c r="AN68" i="25"/>
  <c r="AM68" i="25"/>
  <c r="AJ68" i="25"/>
  <c r="AI68" i="25"/>
  <c r="AF68" i="25"/>
  <c r="AE68" i="25"/>
  <c r="AB68" i="25"/>
  <c r="AA68" i="25"/>
  <c r="X68" i="25"/>
  <c r="W68" i="25"/>
  <c r="T68" i="25"/>
  <c r="S68" i="25"/>
  <c r="P68" i="25"/>
  <c r="O68" i="25"/>
  <c r="L68" i="25"/>
  <c r="K68" i="25"/>
  <c r="H68" i="25"/>
  <c r="G68" i="25"/>
  <c r="BC60" i="25"/>
  <c r="BC51" i="25" s="1"/>
  <c r="BC49" i="25" s="1"/>
  <c r="AZ60" i="25"/>
  <c r="AY60" i="25"/>
  <c r="AV60" i="25"/>
  <c r="AU60" i="25"/>
  <c r="AR60" i="25"/>
  <c r="AQ60" i="25"/>
  <c r="AN60" i="25"/>
  <c r="AM60" i="25"/>
  <c r="AJ60" i="25"/>
  <c r="AI60" i="25"/>
  <c r="AF60" i="25"/>
  <c r="AE60" i="25"/>
  <c r="AB60" i="25"/>
  <c r="AA60" i="25"/>
  <c r="X60" i="25"/>
  <c r="W60" i="25"/>
  <c r="W51" i="25" s="1"/>
  <c r="W49" i="25" s="1"/>
  <c r="T60" i="25"/>
  <c r="S60" i="25"/>
  <c r="P60" i="25"/>
  <c r="O60" i="25"/>
  <c r="L60" i="25"/>
  <c r="K60" i="25"/>
  <c r="H60" i="25"/>
  <c r="G60" i="25"/>
  <c r="BC53" i="25"/>
  <c r="AZ53" i="25"/>
  <c r="AY53" i="25"/>
  <c r="AZ51" i="25"/>
  <c r="AY51" i="25"/>
  <c r="AZ49" i="25"/>
  <c r="AY49" i="25"/>
  <c r="AV53" i="25"/>
  <c r="AU53" i="25"/>
  <c r="AV51" i="25"/>
  <c r="AV49" i="25" s="1"/>
  <c r="AU51" i="25"/>
  <c r="AU49" i="25"/>
  <c r="AR53" i="25"/>
  <c r="AQ53" i="25"/>
  <c r="AR51" i="25"/>
  <c r="AR49" i="25" s="1"/>
  <c r="AQ51" i="25"/>
  <c r="AQ49" i="25"/>
  <c r="AN53" i="25"/>
  <c r="AN51" i="25" s="1"/>
  <c r="AN49" i="25" s="1"/>
  <c r="AM53" i="25"/>
  <c r="AM51" i="25"/>
  <c r="AM49" i="25" s="1"/>
  <c r="AJ53" i="25"/>
  <c r="AI53" i="25"/>
  <c r="AJ51" i="25"/>
  <c r="AI51" i="25"/>
  <c r="AI49" i="25" s="1"/>
  <c r="AJ49" i="25"/>
  <c r="AF53" i="25"/>
  <c r="AE53" i="25"/>
  <c r="AF51" i="25"/>
  <c r="AE51" i="25"/>
  <c r="AE49" i="25" s="1"/>
  <c r="AF49" i="25"/>
  <c r="AB53" i="25"/>
  <c r="AA53" i="25"/>
  <c r="AB51" i="25"/>
  <c r="AB49" i="25" s="1"/>
  <c r="AA51" i="25"/>
  <c r="AA49" i="25" s="1"/>
  <c r="X53" i="25"/>
  <c r="W53" i="25"/>
  <c r="T53" i="25"/>
  <c r="T51" i="25" s="1"/>
  <c r="T49" i="25" s="1"/>
  <c r="S53" i="25"/>
  <c r="S51" i="25"/>
  <c r="S49" i="25"/>
  <c r="P53" i="25"/>
  <c r="P51" i="25" s="1"/>
  <c r="P49" i="25" s="1"/>
  <c r="O53" i="25"/>
  <c r="O51" i="25" s="1"/>
  <c r="O49" i="25" s="1"/>
  <c r="L53" i="25"/>
  <c r="L51" i="25" s="1"/>
  <c r="L49" i="25" s="1"/>
  <c r="K53" i="25"/>
  <c r="K51" i="25" s="1"/>
  <c r="K49" i="25" s="1"/>
  <c r="H53" i="25"/>
  <c r="G53" i="25"/>
  <c r="G51" i="25" s="1"/>
  <c r="G49" i="25" s="1"/>
  <c r="H51" i="25"/>
  <c r="H49" i="25" s="1"/>
  <c r="BC44" i="25"/>
  <c r="AZ44" i="25"/>
  <c r="AY44" i="25"/>
  <c r="AV44" i="25"/>
  <c r="AU44" i="25"/>
  <c r="AR44" i="25"/>
  <c r="AQ44" i="25"/>
  <c r="AN44" i="25"/>
  <c r="AN37" i="25" s="1"/>
  <c r="AM44" i="25"/>
  <c r="AJ44" i="25"/>
  <c r="AI44" i="25"/>
  <c r="AF44" i="25"/>
  <c r="AE44" i="25"/>
  <c r="AE37" i="25" s="1"/>
  <c r="AE31" i="25" s="1"/>
  <c r="AB44" i="25"/>
  <c r="X44" i="25"/>
  <c r="W44" i="25"/>
  <c r="T44" i="25"/>
  <c r="S44" i="25"/>
  <c r="P44" i="25"/>
  <c r="P37" i="25" s="1"/>
  <c r="O44" i="25"/>
  <c r="O37" i="25" s="1"/>
  <c r="L44" i="25"/>
  <c r="K44" i="25"/>
  <c r="K37" i="25" s="1"/>
  <c r="K31" i="25" s="1"/>
  <c r="H44" i="25"/>
  <c r="G44" i="25"/>
  <c r="BC39" i="25"/>
  <c r="BC37" i="25"/>
  <c r="BC31" i="25" s="1"/>
  <c r="AZ39" i="25"/>
  <c r="AY39" i="25"/>
  <c r="AZ37" i="25"/>
  <c r="AZ31" i="25" s="1"/>
  <c r="AY37" i="25"/>
  <c r="AY31" i="25" s="1"/>
  <c r="AV39" i="25"/>
  <c r="AU39" i="25"/>
  <c r="AV37" i="25"/>
  <c r="AV31" i="25" s="1"/>
  <c r="AU37" i="25"/>
  <c r="AU31" i="25" s="1"/>
  <c r="AR39" i="25"/>
  <c r="AQ39" i="25"/>
  <c r="AR37" i="25"/>
  <c r="AQ37" i="25"/>
  <c r="AN39" i="25"/>
  <c r="AM39" i="25"/>
  <c r="AM37" i="25"/>
  <c r="AJ39" i="25"/>
  <c r="AI39" i="25"/>
  <c r="AJ37" i="25"/>
  <c r="AJ31" i="25" s="1"/>
  <c r="AJ29" i="25" s="1"/>
  <c r="AI37" i="25"/>
  <c r="AI31" i="25" s="1"/>
  <c r="AF39" i="25"/>
  <c r="AF37" i="25" s="1"/>
  <c r="AF31" i="25" s="1"/>
  <c r="AE39" i="25"/>
  <c r="AB39" i="25"/>
  <c r="AB37" i="25" s="1"/>
  <c r="AB31" i="25" s="1"/>
  <c r="AA39" i="25"/>
  <c r="AA37" i="25" s="1"/>
  <c r="X39" i="25"/>
  <c r="X37" i="25" s="1"/>
  <c r="X31" i="25" s="1"/>
  <c r="W39" i="25"/>
  <c r="W37" i="25"/>
  <c r="W31" i="25" s="1"/>
  <c r="T39" i="25"/>
  <c r="S39" i="25"/>
  <c r="T37" i="25"/>
  <c r="T31" i="25" s="1"/>
  <c r="S37" i="25"/>
  <c r="S31" i="25" s="1"/>
  <c r="S29" i="25" s="1"/>
  <c r="P39" i="25"/>
  <c r="O39" i="25"/>
  <c r="L39" i="25"/>
  <c r="K39" i="25"/>
  <c r="H39" i="25"/>
  <c r="G39" i="25"/>
  <c r="H37" i="25"/>
  <c r="G37" i="25"/>
  <c r="BC33" i="25"/>
  <c r="AZ33" i="25"/>
  <c r="AY33" i="25"/>
  <c r="AV33" i="25"/>
  <c r="AU33" i="25"/>
  <c r="AR33" i="25"/>
  <c r="AQ33" i="25"/>
  <c r="AQ31" i="25"/>
  <c r="AN33" i="25"/>
  <c r="AM33" i="25"/>
  <c r="AJ33" i="25"/>
  <c r="AI33" i="25"/>
  <c r="AF33" i="25"/>
  <c r="AE33" i="25"/>
  <c r="AB33" i="25"/>
  <c r="AA33" i="25"/>
  <c r="X33" i="25"/>
  <c r="W33" i="25"/>
  <c r="T33" i="25"/>
  <c r="S33" i="25"/>
  <c r="P33" i="25"/>
  <c r="O33" i="25"/>
  <c r="L33" i="25"/>
  <c r="K33" i="25"/>
  <c r="BC13" i="25"/>
  <c r="BC11" i="25" s="1"/>
  <c r="AZ13" i="25"/>
  <c r="AY13" i="25"/>
  <c r="AZ11" i="25"/>
  <c r="AY11" i="25"/>
  <c r="AV13" i="25"/>
  <c r="AU13" i="25"/>
  <c r="AU11" i="25" s="1"/>
  <c r="AV11" i="25"/>
  <c r="AR13" i="25"/>
  <c r="AQ13" i="25"/>
  <c r="AR11" i="25"/>
  <c r="AQ11" i="25"/>
  <c r="AN13" i="25"/>
  <c r="AM13" i="25"/>
  <c r="AN11" i="25"/>
  <c r="AM11" i="25"/>
  <c r="AJ13" i="25"/>
  <c r="AJ11" i="25" s="1"/>
  <c r="AI13" i="25"/>
  <c r="AI11" i="25" s="1"/>
  <c r="AF13" i="25"/>
  <c r="AE13" i="25"/>
  <c r="AF11" i="25"/>
  <c r="AE11" i="25"/>
  <c r="AB13" i="25"/>
  <c r="AB11" i="25" s="1"/>
  <c r="AA13" i="25"/>
  <c r="AA11" i="25"/>
  <c r="X13" i="25"/>
  <c r="X11" i="25" s="1"/>
  <c r="W13" i="25"/>
  <c r="W11" i="25" s="1"/>
  <c r="T13" i="25"/>
  <c r="S13" i="25"/>
  <c r="T11" i="25"/>
  <c r="S11" i="25"/>
  <c r="P13" i="25"/>
  <c r="O13" i="25"/>
  <c r="P11" i="25"/>
  <c r="O11" i="25"/>
  <c r="L13" i="25"/>
  <c r="L11" i="25" s="1"/>
  <c r="K13" i="25"/>
  <c r="K11" i="25" s="1"/>
  <c r="G31" i="25"/>
  <c r="H31" i="25"/>
  <c r="H33" i="25"/>
  <c r="G33" i="25"/>
  <c r="H13" i="25"/>
  <c r="H11" i="25" s="1"/>
  <c r="G13" i="25"/>
  <c r="G11" i="25"/>
  <c r="C11" i="25"/>
  <c r="D135" i="25"/>
  <c r="C135" i="25"/>
  <c r="D130" i="25"/>
  <c r="D128" i="25" s="1"/>
  <c r="C130" i="25"/>
  <c r="C128" i="25"/>
  <c r="D124" i="25"/>
  <c r="C124" i="25"/>
  <c r="D115" i="25"/>
  <c r="C115" i="25"/>
  <c r="E115" i="25"/>
  <c r="C113" i="25"/>
  <c r="D113" i="25"/>
  <c r="D106" i="25"/>
  <c r="D97" i="25"/>
  <c r="C93" i="25"/>
  <c r="D84" i="25"/>
  <c r="C84" i="25"/>
  <c r="C82" i="25" s="1"/>
  <c r="C80" i="25" s="1"/>
  <c r="D82" i="25"/>
  <c r="D80" i="25" s="1"/>
  <c r="D76" i="25"/>
  <c r="D68" i="25"/>
  <c r="C68" i="25"/>
  <c r="D60" i="25"/>
  <c r="C60" i="25"/>
  <c r="D53" i="25"/>
  <c r="C53" i="25"/>
  <c r="D51" i="25"/>
  <c r="D49" i="25"/>
  <c r="D29" i="25" s="1"/>
  <c r="D9" i="25" s="1"/>
  <c r="D139" i="25" s="1"/>
  <c r="C44" i="25"/>
  <c r="C39" i="25"/>
  <c r="C37" i="25"/>
  <c r="C33" i="25"/>
  <c r="C31" i="25"/>
  <c r="D44" i="25"/>
  <c r="D39" i="25"/>
  <c r="D37" i="25"/>
  <c r="D33" i="25"/>
  <c r="D31" i="25"/>
  <c r="D11" i="25"/>
  <c r="D13" i="25"/>
  <c r="C13" i="25"/>
  <c r="F289" i="90"/>
  <c r="E244" i="90"/>
  <c r="E243" i="90"/>
  <c r="E173" i="90"/>
  <c r="C169" i="90"/>
  <c r="C152" i="90"/>
  <c r="C68" i="90"/>
  <c r="C60" i="90"/>
  <c r="C18" i="90"/>
  <c r="J255" i="90"/>
  <c r="J245" i="90"/>
  <c r="J244" i="90"/>
  <c r="E181" i="90"/>
  <c r="E179" i="90" s="1"/>
  <c r="J289" i="90"/>
  <c r="C294" i="90"/>
  <c r="C292" i="90"/>
  <c r="C287" i="90"/>
  <c r="C285" i="90" s="1"/>
  <c r="E283" i="90"/>
  <c r="D281" i="90"/>
  <c r="C281" i="90"/>
  <c r="E279" i="90"/>
  <c r="C276" i="90"/>
  <c r="C270" i="90"/>
  <c r="E268" i="90"/>
  <c r="C265" i="90"/>
  <c r="E261" i="90"/>
  <c r="C257" i="90"/>
  <c r="C251" i="90"/>
  <c r="E249" i="90"/>
  <c r="E247" i="90"/>
  <c r="E246" i="90"/>
  <c r="E236" i="90"/>
  <c r="C234" i="90"/>
  <c r="C229" i="90"/>
  <c r="C224" i="90"/>
  <c r="C207" i="90"/>
  <c r="E205" i="90"/>
  <c r="E204" i="90"/>
  <c r="E203" i="90"/>
  <c r="E202" i="90"/>
  <c r="E201" i="90"/>
  <c r="E200" i="90"/>
  <c r="E199" i="90"/>
  <c r="E193" i="90"/>
  <c r="E192" i="90"/>
  <c r="E191" i="90"/>
  <c r="C189" i="90"/>
  <c r="C183" i="90"/>
  <c r="D179" i="90"/>
  <c r="C179" i="90"/>
  <c r="E176" i="90"/>
  <c r="E175" i="90"/>
  <c r="E174" i="90"/>
  <c r="E172" i="90"/>
  <c r="E167" i="90"/>
  <c r="E165" i="90" s="1"/>
  <c r="D165" i="90"/>
  <c r="C165" i="90"/>
  <c r="C148" i="90"/>
  <c r="C143" i="90"/>
  <c r="C134" i="90"/>
  <c r="C130" i="90"/>
  <c r="C123" i="90"/>
  <c r="C116" i="90"/>
  <c r="C99" i="90"/>
  <c r="C95" i="90"/>
  <c r="C88" i="90"/>
  <c r="C78" i="90"/>
  <c r="C53" i="90"/>
  <c r="C47" i="90"/>
  <c r="C39" i="90"/>
  <c r="C34" i="90"/>
  <c r="C26" i="90"/>
  <c r="C11" i="90"/>
  <c r="R296" i="90"/>
  <c r="N254" i="90"/>
  <c r="N245" i="90"/>
  <c r="N244" i="90"/>
  <c r="N57" i="90"/>
  <c r="I200" i="90"/>
  <c r="G68" i="90"/>
  <c r="G294" i="90"/>
  <c r="G287" i="90"/>
  <c r="G285" i="90" s="1"/>
  <c r="I283" i="90"/>
  <c r="H281" i="90"/>
  <c r="G281" i="90"/>
  <c r="I279" i="90"/>
  <c r="G276" i="90"/>
  <c r="G270" i="90"/>
  <c r="I268" i="90"/>
  <c r="G265" i="90"/>
  <c r="I261" i="90"/>
  <c r="G257" i="90"/>
  <c r="G251" i="90"/>
  <c r="I249" i="90"/>
  <c r="I247" i="90"/>
  <c r="I246" i="90"/>
  <c r="I243" i="90"/>
  <c r="G241" i="90"/>
  <c r="I236" i="90"/>
  <c r="G234" i="90"/>
  <c r="G229" i="90"/>
  <c r="G224" i="90"/>
  <c r="G213" i="90"/>
  <c r="G207" i="90"/>
  <c r="I205" i="90"/>
  <c r="I204" i="90"/>
  <c r="I203" i="90"/>
  <c r="I202" i="90"/>
  <c r="I201" i="90"/>
  <c r="I193" i="90"/>
  <c r="I192" i="90"/>
  <c r="I191" i="90"/>
  <c r="G189" i="90"/>
  <c r="G183" i="90"/>
  <c r="I181" i="90"/>
  <c r="I179" i="90" s="1"/>
  <c r="H179" i="90"/>
  <c r="G179" i="90"/>
  <c r="I176" i="90"/>
  <c r="I175" i="90"/>
  <c r="I174" i="90"/>
  <c r="I173" i="90"/>
  <c r="I172" i="90"/>
  <c r="G169" i="90"/>
  <c r="G165" i="90"/>
  <c r="G152" i="90"/>
  <c r="G148" i="90"/>
  <c r="G143" i="90"/>
  <c r="G134" i="90"/>
  <c r="G130" i="90"/>
  <c r="G123" i="90"/>
  <c r="G116" i="90"/>
  <c r="G105" i="90"/>
  <c r="G99" i="90"/>
  <c r="G95" i="90"/>
  <c r="G88" i="90"/>
  <c r="G78" i="90"/>
  <c r="G60" i="90"/>
  <c r="G53" i="90"/>
  <c r="G47" i="90"/>
  <c r="G39" i="90"/>
  <c r="G34" i="90"/>
  <c r="G26" i="90"/>
  <c r="G18" i="90"/>
  <c r="G11" i="90"/>
  <c r="K196" i="90"/>
  <c r="K169" i="90"/>
  <c r="K78" i="90"/>
  <c r="K294" i="90"/>
  <c r="K292" i="90" s="1"/>
  <c r="K287" i="90"/>
  <c r="K285" i="90" s="1"/>
  <c r="M283" i="90"/>
  <c r="L281" i="90"/>
  <c r="K281" i="90"/>
  <c r="M279" i="90"/>
  <c r="K276" i="90"/>
  <c r="K270" i="90"/>
  <c r="M268" i="90"/>
  <c r="K265" i="90"/>
  <c r="M261" i="90"/>
  <c r="K257" i="90"/>
  <c r="K251" i="90"/>
  <c r="M249" i="90"/>
  <c r="M247" i="90"/>
  <c r="M246" i="90"/>
  <c r="M243" i="90"/>
  <c r="K241" i="90"/>
  <c r="M236" i="90"/>
  <c r="K234" i="90"/>
  <c r="K229" i="90"/>
  <c r="K224" i="90"/>
  <c r="K213" i="90"/>
  <c r="K207" i="90"/>
  <c r="M205" i="90"/>
  <c r="M204" i="90"/>
  <c r="M203" i="90"/>
  <c r="M202" i="90"/>
  <c r="M201" i="90"/>
  <c r="M200" i="90"/>
  <c r="M193" i="90"/>
  <c r="M192" i="90"/>
  <c r="M191" i="90"/>
  <c r="K189" i="90"/>
  <c r="K183" i="90"/>
  <c r="M181" i="90"/>
  <c r="M179" i="90" s="1"/>
  <c r="L179" i="90"/>
  <c r="K179" i="90"/>
  <c r="M176" i="90"/>
  <c r="M175" i="90"/>
  <c r="M174" i="90"/>
  <c r="M173" i="90"/>
  <c r="M172" i="90"/>
  <c r="K165" i="90"/>
  <c r="K148" i="90"/>
  <c r="K143" i="90"/>
  <c r="K134" i="90"/>
  <c r="K130" i="90"/>
  <c r="K123" i="90"/>
  <c r="K116" i="90"/>
  <c r="K99" i="90"/>
  <c r="K95" i="90"/>
  <c r="K88" i="90"/>
  <c r="K68" i="90"/>
  <c r="K60" i="90"/>
  <c r="K53" i="90"/>
  <c r="K47" i="90"/>
  <c r="K39" i="90"/>
  <c r="K34" i="90"/>
  <c r="K26" i="90"/>
  <c r="K18" i="90"/>
  <c r="K11" i="90"/>
  <c r="Q199" i="90"/>
  <c r="O167" i="90"/>
  <c r="O165" i="90" s="1"/>
  <c r="O105" i="90"/>
  <c r="O294" i="90"/>
  <c r="O292" i="90" s="1"/>
  <c r="O287" i="90"/>
  <c r="O285" i="90" s="1"/>
  <c r="Q283" i="90"/>
  <c r="P281" i="90"/>
  <c r="O281" i="90"/>
  <c r="Q279" i="90"/>
  <c r="O276" i="90"/>
  <c r="O270" i="90"/>
  <c r="Q268" i="90"/>
  <c r="O265" i="90"/>
  <c r="Q261" i="90"/>
  <c r="O257" i="90"/>
  <c r="O251" i="90"/>
  <c r="Q249" i="90"/>
  <c r="Q247" i="90"/>
  <c r="Q246" i="90"/>
  <c r="Q243" i="90"/>
  <c r="O241" i="90"/>
  <c r="Q236" i="90"/>
  <c r="O234" i="90"/>
  <c r="O229" i="90"/>
  <c r="O224" i="90"/>
  <c r="O207" i="90"/>
  <c r="Q205" i="90"/>
  <c r="Q204" i="90"/>
  <c r="Q203" i="90"/>
  <c r="Q202" i="90"/>
  <c r="Q201" i="90"/>
  <c r="Q200" i="90"/>
  <c r="Q193" i="90"/>
  <c r="Q192" i="90"/>
  <c r="Q191" i="90"/>
  <c r="O189" i="90"/>
  <c r="O183" i="90"/>
  <c r="Q181" i="90"/>
  <c r="Q179" i="90" s="1"/>
  <c r="P179" i="90"/>
  <c r="O179" i="90"/>
  <c r="Q176" i="90"/>
  <c r="Q175" i="90"/>
  <c r="Q174" i="90"/>
  <c r="Q173" i="90"/>
  <c r="Q172" i="90"/>
  <c r="O169" i="90"/>
  <c r="O148" i="90"/>
  <c r="O143" i="90"/>
  <c r="O134" i="90"/>
  <c r="O130" i="90"/>
  <c r="O123" i="90"/>
  <c r="O116" i="90"/>
  <c r="O99" i="90"/>
  <c r="O95" i="90"/>
  <c r="O88" i="90"/>
  <c r="O78" i="90"/>
  <c r="O68" i="90"/>
  <c r="O60" i="90"/>
  <c r="O53" i="90"/>
  <c r="O47" i="90"/>
  <c r="O39" i="90"/>
  <c r="O34" i="90"/>
  <c r="O26" i="90"/>
  <c r="O18" i="90"/>
  <c r="O11" i="90"/>
  <c r="V296" i="90"/>
  <c r="V198" i="90"/>
  <c r="V81" i="90"/>
  <c r="U268" i="90"/>
  <c r="U200" i="90"/>
  <c r="U193" i="90"/>
  <c r="U192" i="90"/>
  <c r="U181" i="90"/>
  <c r="U179" i="90" s="1"/>
  <c r="U174" i="90"/>
  <c r="U172" i="90"/>
  <c r="S265" i="90"/>
  <c r="S257" i="90"/>
  <c r="S241" i="90"/>
  <c r="S234" i="90"/>
  <c r="S229" i="90"/>
  <c r="S207" i="90"/>
  <c r="U191" i="90"/>
  <c r="U176" i="90"/>
  <c r="U173" i="90"/>
  <c r="S148" i="90"/>
  <c r="S134" i="90"/>
  <c r="S116" i="90"/>
  <c r="S99" i="90"/>
  <c r="S95" i="90"/>
  <c r="S68" i="90"/>
  <c r="S53" i="90"/>
  <c r="S47" i="90"/>
  <c r="S26" i="90"/>
  <c r="S18" i="90"/>
  <c r="T281" i="90"/>
  <c r="S281" i="90"/>
  <c r="X281" i="90"/>
  <c r="W281" i="90"/>
  <c r="S294" i="90"/>
  <c r="S292" i="90" s="1"/>
  <c r="S287" i="90"/>
  <c r="S285" i="90" s="1"/>
  <c r="U283" i="90"/>
  <c r="U279" i="90"/>
  <c r="S270" i="90"/>
  <c r="U261" i="90"/>
  <c r="S251" i="90"/>
  <c r="U249" i="90"/>
  <c r="U247" i="90"/>
  <c r="U246" i="90"/>
  <c r="U243" i="90"/>
  <c r="U236" i="90"/>
  <c r="S224" i="90"/>
  <c r="S213" i="90"/>
  <c r="U205" i="90"/>
  <c r="U204" i="90"/>
  <c r="U203" i="90"/>
  <c r="U202" i="90"/>
  <c r="U201" i="90"/>
  <c r="S183" i="90"/>
  <c r="S179" i="90"/>
  <c r="U175" i="90"/>
  <c r="S169" i="90"/>
  <c r="S165" i="90"/>
  <c r="S143" i="90"/>
  <c r="S130" i="90"/>
  <c r="S123" i="90"/>
  <c r="S88" i="90"/>
  <c r="S78" i="90"/>
  <c r="S60" i="90"/>
  <c r="S39" i="90"/>
  <c r="S34" i="90"/>
  <c r="BC294" i="90"/>
  <c r="BC292" i="90" s="1"/>
  <c r="BC287" i="90"/>
  <c r="BC285" i="90" s="1"/>
  <c r="BC276" i="90"/>
  <c r="BC274" i="90" s="1"/>
  <c r="BC270" i="90"/>
  <c r="BC265" i="90"/>
  <c r="BC257" i="90"/>
  <c r="BC251" i="90"/>
  <c r="BC241" i="90"/>
  <c r="BC234" i="90"/>
  <c r="BC229" i="90"/>
  <c r="BC224" i="90"/>
  <c r="BC213" i="90"/>
  <c r="BC207" i="90"/>
  <c r="BC196" i="90"/>
  <c r="BC189" i="90"/>
  <c r="BC183" i="90"/>
  <c r="BC179" i="90"/>
  <c r="BC169" i="90"/>
  <c r="BC165" i="90"/>
  <c r="BC152" i="90"/>
  <c r="BC148" i="90"/>
  <c r="BC143" i="90"/>
  <c r="BC134" i="90"/>
  <c r="BC130" i="90"/>
  <c r="BC123" i="90"/>
  <c r="BC116" i="90"/>
  <c r="BC105" i="90"/>
  <c r="BC99" i="90"/>
  <c r="BC95" i="90"/>
  <c r="BC88" i="90"/>
  <c r="BC78" i="90"/>
  <c r="BC68" i="90"/>
  <c r="BC60" i="90"/>
  <c r="BC53" i="90"/>
  <c r="BC47" i="90"/>
  <c r="BC39" i="90"/>
  <c r="BC34" i="90"/>
  <c r="BC26" i="90"/>
  <c r="BC18" i="90"/>
  <c r="BC11" i="90"/>
  <c r="BA279" i="90"/>
  <c r="AW279" i="90"/>
  <c r="AW272" i="90"/>
  <c r="AX297" i="90"/>
  <c r="AW297" i="90"/>
  <c r="AW296" i="90"/>
  <c r="AX290" i="90"/>
  <c r="AW290" i="90"/>
  <c r="AW289" i="90"/>
  <c r="AW283" i="90"/>
  <c r="AW281" i="90"/>
  <c r="AX279" i="90"/>
  <c r="AW278" i="90"/>
  <c r="AX272" i="90"/>
  <c r="AX268" i="90"/>
  <c r="AW268" i="90"/>
  <c r="AX267" i="90"/>
  <c r="AW267" i="90"/>
  <c r="AX263" i="90"/>
  <c r="AW263" i="90"/>
  <c r="AW262" i="90"/>
  <c r="AW261" i="90"/>
  <c r="AW260" i="90"/>
  <c r="AX259" i="90"/>
  <c r="AW259" i="90"/>
  <c r="AW255" i="90"/>
  <c r="AW254" i="90"/>
  <c r="AX253" i="90"/>
  <c r="AW253" i="90"/>
  <c r="AX249" i="90"/>
  <c r="AW249" i="90"/>
  <c r="AX248" i="90"/>
  <c r="AW248" i="90"/>
  <c r="AX247" i="90"/>
  <c r="AW247" i="90"/>
  <c r="AW246" i="90"/>
  <c r="AX245" i="90"/>
  <c r="AW245" i="90"/>
  <c r="AW244" i="90"/>
  <c r="AX243" i="90"/>
  <c r="AW243" i="90"/>
  <c r="AX237" i="90"/>
  <c r="AW237" i="90"/>
  <c r="AW236" i="90"/>
  <c r="AW232" i="90"/>
  <c r="AX231" i="90"/>
  <c r="AW231" i="90"/>
  <c r="AX227" i="90"/>
  <c r="AW227" i="90"/>
  <c r="AX226" i="90"/>
  <c r="AW226" i="90"/>
  <c r="AX222" i="90"/>
  <c r="AW222" i="90"/>
  <c r="AX221" i="90"/>
  <c r="AW221" i="90"/>
  <c r="AX220" i="90"/>
  <c r="AW220" i="90"/>
  <c r="AX219" i="90"/>
  <c r="AW219" i="90"/>
  <c r="AX218" i="90"/>
  <c r="AW218" i="90"/>
  <c r="AX217" i="90"/>
  <c r="AW217" i="90"/>
  <c r="AX216" i="90"/>
  <c r="AW216" i="90"/>
  <c r="AX215" i="90"/>
  <c r="AW215" i="90"/>
  <c r="AW209" i="90"/>
  <c r="AW207" i="90"/>
  <c r="AW205" i="90"/>
  <c r="AX204" i="90"/>
  <c r="AW204" i="90"/>
  <c r="AX203" i="90"/>
  <c r="AW203" i="90"/>
  <c r="AW202" i="90"/>
  <c r="AW201" i="90"/>
  <c r="AW200" i="90"/>
  <c r="AW199" i="90"/>
  <c r="AX198" i="90"/>
  <c r="AW198" i="90"/>
  <c r="AW194" i="90"/>
  <c r="AW193" i="90"/>
  <c r="AW192" i="90"/>
  <c r="AW191" i="90"/>
  <c r="AW189" i="90"/>
  <c r="AX185" i="90"/>
  <c r="AW185" i="90"/>
  <c r="AX181" i="90"/>
  <c r="AW181" i="90"/>
  <c r="AX177" i="90"/>
  <c r="AW177" i="90"/>
  <c r="AW176" i="90"/>
  <c r="AW175" i="90"/>
  <c r="AW174" i="90"/>
  <c r="AW173" i="90"/>
  <c r="AW172" i="90"/>
  <c r="AW171" i="90"/>
  <c r="AX167" i="90"/>
  <c r="AW167" i="90"/>
  <c r="AX161" i="90"/>
  <c r="AW161" i="90"/>
  <c r="AX160" i="90"/>
  <c r="AW160" i="90"/>
  <c r="AX159" i="90"/>
  <c r="AW159" i="90"/>
  <c r="AX158" i="90"/>
  <c r="AW158" i="90"/>
  <c r="AX157" i="90"/>
  <c r="AW157" i="90"/>
  <c r="AX156" i="90"/>
  <c r="AW156" i="90"/>
  <c r="AX155" i="90"/>
  <c r="AW155" i="90"/>
  <c r="AX154" i="90"/>
  <c r="AW154" i="90"/>
  <c r="AX150" i="90"/>
  <c r="AW150" i="90"/>
  <c r="AX146" i="90"/>
  <c r="AW146" i="90"/>
  <c r="AX145" i="90"/>
  <c r="AW145" i="90"/>
  <c r="AX141" i="90"/>
  <c r="AW141" i="90"/>
  <c r="AX140" i="90"/>
  <c r="AW140" i="90"/>
  <c r="AX139" i="90"/>
  <c r="AW139" i="90"/>
  <c r="AX138" i="90"/>
  <c r="AW138" i="90"/>
  <c r="AX137" i="90"/>
  <c r="AW137" i="90"/>
  <c r="AX136" i="90"/>
  <c r="AW136" i="90"/>
  <c r="AX132" i="90"/>
  <c r="AW132" i="90"/>
  <c r="AX128" i="90"/>
  <c r="AW128" i="90"/>
  <c r="AX127" i="90"/>
  <c r="AW127" i="90"/>
  <c r="AX126" i="90"/>
  <c r="AW126" i="90"/>
  <c r="AX125" i="90"/>
  <c r="AW125" i="90"/>
  <c r="AX119" i="90"/>
  <c r="AW119" i="90"/>
  <c r="AW118" i="90"/>
  <c r="AX114" i="90"/>
  <c r="AW114" i="90"/>
  <c r="AX113" i="90"/>
  <c r="AW113" i="90"/>
  <c r="AX112" i="90"/>
  <c r="AW112" i="90"/>
  <c r="AX111" i="90"/>
  <c r="AW111" i="90"/>
  <c r="AX110" i="90"/>
  <c r="AW110" i="90"/>
  <c r="AX109" i="90"/>
  <c r="AW109" i="90"/>
  <c r="AX108" i="90"/>
  <c r="AW108" i="90"/>
  <c r="AX107" i="90"/>
  <c r="AW107" i="90"/>
  <c r="AX103" i="90"/>
  <c r="AW103" i="90"/>
  <c r="AX102" i="90"/>
  <c r="AW102" i="90"/>
  <c r="AX101" i="90"/>
  <c r="AW101" i="90"/>
  <c r="AX97" i="90"/>
  <c r="AW97" i="90"/>
  <c r="AX93" i="90"/>
  <c r="AW93" i="90"/>
  <c r="AX92" i="90"/>
  <c r="AW92" i="90"/>
  <c r="AX91" i="90"/>
  <c r="AW91" i="90"/>
  <c r="AX90" i="90"/>
  <c r="AW90" i="90"/>
  <c r="AX86" i="90"/>
  <c r="AW86" i="90"/>
  <c r="AX85" i="90"/>
  <c r="AW85" i="90"/>
  <c r="AX84" i="90"/>
  <c r="AW84" i="90"/>
  <c r="AX83" i="90"/>
  <c r="AW83" i="90"/>
  <c r="AX82" i="90"/>
  <c r="AW82" i="90"/>
  <c r="AX81" i="90"/>
  <c r="AW81" i="90"/>
  <c r="AX80" i="90"/>
  <c r="AW80" i="90"/>
  <c r="AX76" i="90"/>
  <c r="AW76" i="90"/>
  <c r="AX75" i="90"/>
  <c r="AW75" i="90"/>
  <c r="AX74" i="90"/>
  <c r="AW74" i="90"/>
  <c r="AX73" i="90"/>
  <c r="AW73" i="90"/>
  <c r="AX72" i="90"/>
  <c r="AW72" i="90"/>
  <c r="AX71" i="90"/>
  <c r="AW71" i="90"/>
  <c r="AX70" i="90"/>
  <c r="AW70" i="90"/>
  <c r="AX66" i="90"/>
  <c r="AW66" i="90"/>
  <c r="AX65" i="90"/>
  <c r="AW65" i="90"/>
  <c r="AX64" i="90"/>
  <c r="AW64" i="90"/>
  <c r="AX63" i="90"/>
  <c r="AW63" i="90"/>
  <c r="AX62" i="90"/>
  <c r="AW62" i="90"/>
  <c r="AX58" i="90"/>
  <c r="AW58" i="90"/>
  <c r="AW57" i="90"/>
  <c r="AX56" i="90"/>
  <c r="AW56" i="90"/>
  <c r="AX55" i="90"/>
  <c r="AW55" i="90"/>
  <c r="AX49" i="90"/>
  <c r="AW49" i="90"/>
  <c r="AX45" i="90"/>
  <c r="AW45" i="90"/>
  <c r="AX44" i="90"/>
  <c r="AW44" i="90"/>
  <c r="AX43" i="90"/>
  <c r="AW43" i="90"/>
  <c r="AX42" i="90"/>
  <c r="AW42" i="90"/>
  <c r="AX41" i="90"/>
  <c r="AW41" i="90"/>
  <c r="AX37" i="90"/>
  <c r="AW37" i="90"/>
  <c r="AX36" i="90"/>
  <c r="AW36" i="90"/>
  <c r="AX32" i="90"/>
  <c r="AW32" i="90"/>
  <c r="AX31" i="90"/>
  <c r="AW31" i="90"/>
  <c r="AX30" i="90"/>
  <c r="AW30" i="90"/>
  <c r="AX29" i="90"/>
  <c r="AW29" i="90"/>
  <c r="AX28" i="90"/>
  <c r="AW28" i="90"/>
  <c r="AX24" i="90"/>
  <c r="AW24" i="90"/>
  <c r="AX23" i="90"/>
  <c r="AW23" i="90"/>
  <c r="AX22" i="90"/>
  <c r="AW22" i="90"/>
  <c r="AX21" i="90"/>
  <c r="AW21" i="90"/>
  <c r="AX20" i="90"/>
  <c r="AW20" i="90"/>
  <c r="AX16" i="90"/>
  <c r="AW16" i="90"/>
  <c r="AX15" i="90"/>
  <c r="AW15" i="90"/>
  <c r="AW14" i="90"/>
  <c r="AX13" i="90"/>
  <c r="AW13" i="90"/>
  <c r="AU276" i="90"/>
  <c r="AQ229" i="90"/>
  <c r="AR224" i="90"/>
  <c r="AQ294" i="90"/>
  <c r="AT297" i="90"/>
  <c r="AS297" i="90"/>
  <c r="AS296" i="90"/>
  <c r="AT290" i="90"/>
  <c r="AS290" i="90"/>
  <c r="AS289" i="90"/>
  <c r="AS283" i="90"/>
  <c r="AS281" i="90"/>
  <c r="AT279" i="90"/>
  <c r="AS279" i="90"/>
  <c r="AS278" i="90"/>
  <c r="AT272" i="90"/>
  <c r="AS272" i="90"/>
  <c r="AT268" i="90"/>
  <c r="AS268" i="90"/>
  <c r="AT267" i="90"/>
  <c r="AS267" i="90"/>
  <c r="AT263" i="90"/>
  <c r="AS263" i="90"/>
  <c r="AS262" i="90"/>
  <c r="AS261" i="90"/>
  <c r="AS260" i="90"/>
  <c r="AT259" i="90"/>
  <c r="AS259" i="90"/>
  <c r="AS255" i="90"/>
  <c r="AS254" i="90"/>
  <c r="AT253" i="90"/>
  <c r="AS253" i="90"/>
  <c r="AT249" i="90"/>
  <c r="AS249" i="90"/>
  <c r="AS248" i="90"/>
  <c r="AS247" i="90"/>
  <c r="AS246" i="90"/>
  <c r="AT245" i="90"/>
  <c r="AS245" i="90"/>
  <c r="AT244" i="90"/>
  <c r="AS244" i="90"/>
  <c r="AT243" i="90"/>
  <c r="AS243" i="90"/>
  <c r="AT237" i="90"/>
  <c r="AS237" i="90"/>
  <c r="AS236" i="90"/>
  <c r="AT232" i="90"/>
  <c r="AS232" i="90"/>
  <c r="AT231" i="90"/>
  <c r="AS231" i="90"/>
  <c r="AT227" i="90"/>
  <c r="AS227" i="90"/>
  <c r="AT226" i="90"/>
  <c r="AS226" i="90"/>
  <c r="AT222" i="90"/>
  <c r="AS222" i="90"/>
  <c r="AT221" i="90"/>
  <c r="AS221" i="90"/>
  <c r="AT220" i="90"/>
  <c r="AS220" i="90"/>
  <c r="AT219" i="90"/>
  <c r="AS219" i="90"/>
  <c r="AT218" i="90"/>
  <c r="AS218" i="90"/>
  <c r="AT217" i="90"/>
  <c r="AS217" i="90"/>
  <c r="AT216" i="90"/>
  <c r="AS216" i="90"/>
  <c r="AT215" i="90"/>
  <c r="AS215" i="90"/>
  <c r="AS209" i="90"/>
  <c r="AS207" i="90"/>
  <c r="AS205" i="90"/>
  <c r="AS204" i="90"/>
  <c r="AS203" i="90"/>
  <c r="AS202" i="90"/>
  <c r="AS201" i="90"/>
  <c r="AS200" i="90"/>
  <c r="AS199" i="90"/>
  <c r="AT198" i="90"/>
  <c r="AS198" i="90"/>
  <c r="AS194" i="90"/>
  <c r="AS193" i="90"/>
  <c r="AS192" i="90"/>
  <c r="AS191" i="90"/>
  <c r="AS189" i="90"/>
  <c r="AT185" i="90"/>
  <c r="AS185" i="90"/>
  <c r="AS181" i="90"/>
  <c r="AT177" i="90"/>
  <c r="AS177" i="90"/>
  <c r="AS176" i="90"/>
  <c r="AS175" i="90"/>
  <c r="AS174" i="90"/>
  <c r="AS173" i="90"/>
  <c r="AS172" i="90"/>
  <c r="AS171" i="90"/>
  <c r="AT167" i="90"/>
  <c r="AS167" i="90"/>
  <c r="AT161" i="90"/>
  <c r="AS161" i="90"/>
  <c r="AT160" i="90"/>
  <c r="AS160" i="90"/>
  <c r="AT159" i="90"/>
  <c r="AS159" i="90"/>
  <c r="AT158" i="90"/>
  <c r="AS158" i="90"/>
  <c r="AT157" i="90"/>
  <c r="AS157" i="90"/>
  <c r="AT156" i="90"/>
  <c r="AS156" i="90"/>
  <c r="AT155" i="90"/>
  <c r="AS155" i="90"/>
  <c r="AT154" i="90"/>
  <c r="AS154" i="90"/>
  <c r="AT150" i="90"/>
  <c r="AS150" i="90"/>
  <c r="AT146" i="90"/>
  <c r="AS146" i="90"/>
  <c r="AT145" i="90"/>
  <c r="AS145" i="90"/>
  <c r="AT141" i="90"/>
  <c r="AS141" i="90"/>
  <c r="AT140" i="90"/>
  <c r="AS140" i="90"/>
  <c r="AT139" i="90"/>
  <c r="AS139" i="90"/>
  <c r="AT138" i="90"/>
  <c r="AS138" i="90"/>
  <c r="AT137" i="90"/>
  <c r="AS137" i="90"/>
  <c r="AT136" i="90"/>
  <c r="AS136" i="90"/>
  <c r="AT132" i="90"/>
  <c r="AS132" i="90"/>
  <c r="AT128" i="90"/>
  <c r="AS128" i="90"/>
  <c r="AT127" i="90"/>
  <c r="AS127" i="90"/>
  <c r="AT126" i="90"/>
  <c r="AS126" i="90"/>
  <c r="AT125" i="90"/>
  <c r="AS125" i="90"/>
  <c r="AT119" i="90"/>
  <c r="AS119" i="90"/>
  <c r="AS118" i="90"/>
  <c r="AT114" i="90"/>
  <c r="AS114" i="90"/>
  <c r="AT113" i="90"/>
  <c r="AS113" i="90"/>
  <c r="AT112" i="90"/>
  <c r="AS112" i="90"/>
  <c r="AT111" i="90"/>
  <c r="AS111" i="90"/>
  <c r="AT110" i="90"/>
  <c r="AS110" i="90"/>
  <c r="AT109" i="90"/>
  <c r="AS109" i="90"/>
  <c r="AT108" i="90"/>
  <c r="AS108" i="90"/>
  <c r="AT107" i="90"/>
  <c r="AS107" i="90"/>
  <c r="AS103" i="90"/>
  <c r="AT102" i="90"/>
  <c r="AS102" i="90"/>
  <c r="AT101" i="90"/>
  <c r="AS101" i="90"/>
  <c r="AT97" i="90"/>
  <c r="AS97" i="90"/>
  <c r="AT93" i="90"/>
  <c r="AS93" i="90"/>
  <c r="AT92" i="90"/>
  <c r="AS92" i="90"/>
  <c r="AT91" i="90"/>
  <c r="AS91" i="90"/>
  <c r="AT90" i="90"/>
  <c r="AS90" i="90"/>
  <c r="AT86" i="90"/>
  <c r="AS86" i="90"/>
  <c r="AT85" i="90"/>
  <c r="AS85" i="90"/>
  <c r="AT84" i="90"/>
  <c r="AS84" i="90"/>
  <c r="AT83" i="90"/>
  <c r="AS83" i="90"/>
  <c r="AT82" i="90"/>
  <c r="AS82" i="90"/>
  <c r="AT81" i="90"/>
  <c r="AS81" i="90"/>
  <c r="AT80" i="90"/>
  <c r="AS80" i="90"/>
  <c r="AT76" i="90"/>
  <c r="AS76" i="90"/>
  <c r="AT75" i="90"/>
  <c r="AS75" i="90"/>
  <c r="AT74" i="90"/>
  <c r="AS74" i="90"/>
  <c r="AT73" i="90"/>
  <c r="AS73" i="90"/>
  <c r="AT72" i="90"/>
  <c r="AS72" i="90"/>
  <c r="AT71" i="90"/>
  <c r="AS71" i="90"/>
  <c r="AT70" i="90"/>
  <c r="AS70" i="90"/>
  <c r="AT66" i="90"/>
  <c r="AS66" i="90"/>
  <c r="AT65" i="90"/>
  <c r="AS65" i="90"/>
  <c r="AT64" i="90"/>
  <c r="AS64" i="90"/>
  <c r="AT63" i="90"/>
  <c r="AS63" i="90"/>
  <c r="AT62" i="90"/>
  <c r="AS62" i="90"/>
  <c r="AT58" i="90"/>
  <c r="AS58" i="90"/>
  <c r="AS57" i="90"/>
  <c r="AT56" i="90"/>
  <c r="AS56" i="90"/>
  <c r="AT55" i="90"/>
  <c r="AS55" i="90"/>
  <c r="AT49" i="90"/>
  <c r="AS49" i="90"/>
  <c r="AT45" i="90"/>
  <c r="AS45" i="90"/>
  <c r="AT44" i="90"/>
  <c r="AS44" i="90"/>
  <c r="AT43" i="90"/>
  <c r="AS43" i="90"/>
  <c r="AT42" i="90"/>
  <c r="AS42" i="90"/>
  <c r="AT41" i="90"/>
  <c r="AS41" i="90"/>
  <c r="AT37" i="90"/>
  <c r="AS37" i="90"/>
  <c r="AT36" i="90"/>
  <c r="AS36" i="90"/>
  <c r="AT32" i="90"/>
  <c r="AS32" i="90"/>
  <c r="AT31" i="90"/>
  <c r="AS31" i="90"/>
  <c r="AT30" i="90"/>
  <c r="AS30" i="90"/>
  <c r="AT29" i="90"/>
  <c r="AS29" i="90"/>
  <c r="AT28" i="90"/>
  <c r="AS28" i="90"/>
  <c r="AT24" i="90"/>
  <c r="AS24" i="90"/>
  <c r="AT23" i="90"/>
  <c r="AS23" i="90"/>
  <c r="AT22" i="90"/>
  <c r="AS22" i="90"/>
  <c r="AT21" i="90"/>
  <c r="AS21" i="90"/>
  <c r="AT20" i="90"/>
  <c r="AS20" i="90"/>
  <c r="AT16" i="90"/>
  <c r="AS16" i="90"/>
  <c r="AT15" i="90"/>
  <c r="AS15" i="90"/>
  <c r="AT14" i="90"/>
  <c r="AS14" i="90"/>
  <c r="AT13" i="90"/>
  <c r="AS13" i="90"/>
  <c r="AP15" i="90"/>
  <c r="AP14" i="90"/>
  <c r="AP13" i="90"/>
  <c r="AP279" i="90"/>
  <c r="AP268" i="90"/>
  <c r="AP249" i="90"/>
  <c r="AO244" i="90"/>
  <c r="AP243" i="90"/>
  <c r="AO232" i="90"/>
  <c r="AO231" i="90"/>
  <c r="AO227" i="90"/>
  <c r="AO226" i="90"/>
  <c r="AP297" i="90"/>
  <c r="AO297" i="90"/>
  <c r="AO296" i="90"/>
  <c r="AP290" i="90"/>
  <c r="AO290" i="90"/>
  <c r="AO289" i="90"/>
  <c r="AO283" i="90"/>
  <c r="AO281" i="90"/>
  <c r="AO279" i="90"/>
  <c r="AO278" i="90"/>
  <c r="AP272" i="90"/>
  <c r="AO272" i="90"/>
  <c r="AO268" i="90"/>
  <c r="AP267" i="90"/>
  <c r="AO267" i="90"/>
  <c r="AP263" i="90"/>
  <c r="AO263" i="90"/>
  <c r="AO262" i="90"/>
  <c r="AO261" i="90"/>
  <c r="AO260" i="90"/>
  <c r="AP259" i="90"/>
  <c r="AO259" i="90"/>
  <c r="AO255" i="90"/>
  <c r="AO254" i="90"/>
  <c r="AP253" i="90"/>
  <c r="AO253" i="90"/>
  <c r="AO249" i="90"/>
  <c r="AO248" i="90"/>
  <c r="AO247" i="90"/>
  <c r="AO246" i="90"/>
  <c r="AP245" i="90"/>
  <c r="AO245" i="90"/>
  <c r="AP244" i="90"/>
  <c r="AO243" i="90"/>
  <c r="AP237" i="90"/>
  <c r="AO237" i="90"/>
  <c r="AO236" i="90"/>
  <c r="AP232" i="90"/>
  <c r="AP231" i="90"/>
  <c r="AP227" i="90"/>
  <c r="AP226" i="90"/>
  <c r="AP222" i="90"/>
  <c r="AO222" i="90"/>
  <c r="AP221" i="90"/>
  <c r="AO221" i="90"/>
  <c r="AP220" i="90"/>
  <c r="AO220" i="90"/>
  <c r="AP219" i="90"/>
  <c r="AO219" i="90"/>
  <c r="AP218" i="90"/>
  <c r="AO218" i="90"/>
  <c r="AP217" i="90"/>
  <c r="AO217" i="90"/>
  <c r="AP216" i="90"/>
  <c r="AO216" i="90"/>
  <c r="AP215" i="90"/>
  <c r="AO215" i="90"/>
  <c r="AO209" i="90"/>
  <c r="AO207" i="90"/>
  <c r="AO205" i="90"/>
  <c r="AO204" i="90"/>
  <c r="AO203" i="90"/>
  <c r="AO202" i="90"/>
  <c r="AO201" i="90"/>
  <c r="AO200" i="90"/>
  <c r="AO199" i="90"/>
  <c r="AP198" i="90"/>
  <c r="AO198" i="90"/>
  <c r="AO194" i="90"/>
  <c r="AO193" i="90"/>
  <c r="AO192" i="90"/>
  <c r="AO191" i="90"/>
  <c r="AP185" i="90"/>
  <c r="AO185" i="90"/>
  <c r="AO181" i="90"/>
  <c r="AP177" i="90"/>
  <c r="AO177" i="90"/>
  <c r="AO176" i="90"/>
  <c r="AO175" i="90"/>
  <c r="AO174" i="90"/>
  <c r="AO173" i="90"/>
  <c r="AO172" i="90"/>
  <c r="AO171" i="90"/>
  <c r="AP167" i="90"/>
  <c r="AO167" i="90"/>
  <c r="AP161" i="90"/>
  <c r="AO161" i="90"/>
  <c r="AP160" i="90"/>
  <c r="AO160" i="90"/>
  <c r="AP159" i="90"/>
  <c r="AO159" i="90"/>
  <c r="AP158" i="90"/>
  <c r="AO158" i="90"/>
  <c r="AP157" i="90"/>
  <c r="AO157" i="90"/>
  <c r="AP156" i="90"/>
  <c r="AO156" i="90"/>
  <c r="AP155" i="90"/>
  <c r="AO155" i="90"/>
  <c r="AP154" i="90"/>
  <c r="AO154" i="90"/>
  <c r="AP150" i="90"/>
  <c r="AO150" i="90"/>
  <c r="AP146" i="90"/>
  <c r="AO146" i="90"/>
  <c r="AP145" i="90"/>
  <c r="AO145" i="90"/>
  <c r="AP141" i="90"/>
  <c r="AO141" i="90"/>
  <c r="AP140" i="90"/>
  <c r="AO140" i="90"/>
  <c r="AP139" i="90"/>
  <c r="AO139" i="90"/>
  <c r="AP138" i="90"/>
  <c r="AO138" i="90"/>
  <c r="AP137" i="90"/>
  <c r="AO137" i="90"/>
  <c r="AP136" i="90"/>
  <c r="AO136" i="90"/>
  <c r="AP132" i="90"/>
  <c r="AO132" i="90"/>
  <c r="AP128" i="90"/>
  <c r="AO128" i="90"/>
  <c r="AP127" i="90"/>
  <c r="AO127" i="90"/>
  <c r="AP126" i="90"/>
  <c r="AO126" i="90"/>
  <c r="AP125" i="90"/>
  <c r="AO125" i="90"/>
  <c r="AP119" i="90"/>
  <c r="AO119" i="90"/>
  <c r="AO118" i="90"/>
  <c r="AP114" i="90"/>
  <c r="AO114" i="90"/>
  <c r="AP113" i="90"/>
  <c r="AO113" i="90"/>
  <c r="AP112" i="90"/>
  <c r="AO112" i="90"/>
  <c r="AP111" i="90"/>
  <c r="AO111" i="90"/>
  <c r="AP110" i="90"/>
  <c r="AO110" i="90"/>
  <c r="AP109" i="90"/>
  <c r="AO109" i="90"/>
  <c r="AP108" i="90"/>
  <c r="AO108" i="90"/>
  <c r="AP107" i="90"/>
  <c r="AO107" i="90"/>
  <c r="AO103" i="90"/>
  <c r="AP102" i="90"/>
  <c r="AO102" i="90"/>
  <c r="AP101" i="90"/>
  <c r="AO101" i="90"/>
  <c r="AP97" i="90"/>
  <c r="AO97" i="90"/>
  <c r="AP93" i="90"/>
  <c r="AO93" i="90"/>
  <c r="AP92" i="90"/>
  <c r="AO92" i="90"/>
  <c r="AP91" i="90"/>
  <c r="AO91" i="90"/>
  <c r="AP90" i="90"/>
  <c r="AO90" i="90"/>
  <c r="AP86" i="90"/>
  <c r="AO86" i="90"/>
  <c r="AP85" i="90"/>
  <c r="AO85" i="90"/>
  <c r="AP84" i="90"/>
  <c r="AO84" i="90"/>
  <c r="AP83" i="90"/>
  <c r="AO83" i="90"/>
  <c r="AP82" i="90"/>
  <c r="AO82" i="90"/>
  <c r="AP81" i="90"/>
  <c r="AO81" i="90"/>
  <c r="AP80" i="90"/>
  <c r="AO80" i="90"/>
  <c r="AP76" i="90"/>
  <c r="AO76" i="90"/>
  <c r="AP75" i="90"/>
  <c r="AO75" i="90"/>
  <c r="AP74" i="90"/>
  <c r="AO74" i="90"/>
  <c r="AP73" i="90"/>
  <c r="AO73" i="90"/>
  <c r="AP72" i="90"/>
  <c r="AO72" i="90"/>
  <c r="AP71" i="90"/>
  <c r="AO71" i="90"/>
  <c r="AP70" i="90"/>
  <c r="AO70" i="90"/>
  <c r="AP66" i="90"/>
  <c r="AO66" i="90"/>
  <c r="AP65" i="90"/>
  <c r="AO65" i="90"/>
  <c r="AP64" i="90"/>
  <c r="AO64" i="90"/>
  <c r="AP63" i="90"/>
  <c r="AO63" i="90"/>
  <c r="AP62" i="90"/>
  <c r="AO62" i="90"/>
  <c r="AP58" i="90"/>
  <c r="AO58" i="90"/>
  <c r="AO57" i="90"/>
  <c r="AP56" i="90"/>
  <c r="AO56" i="90"/>
  <c r="AP55" i="90"/>
  <c r="AO55" i="90"/>
  <c r="AP49" i="90"/>
  <c r="AO49" i="90"/>
  <c r="AP45" i="90"/>
  <c r="AO45" i="90"/>
  <c r="AP44" i="90"/>
  <c r="AO44" i="90"/>
  <c r="AP43" i="90"/>
  <c r="AO43" i="90"/>
  <c r="AP42" i="90"/>
  <c r="AO42" i="90"/>
  <c r="AP41" i="90"/>
  <c r="AO41" i="90"/>
  <c r="AP37" i="90"/>
  <c r="AO37" i="90"/>
  <c r="AP36" i="90"/>
  <c r="AO36" i="90"/>
  <c r="AP32" i="90"/>
  <c r="AO32" i="90"/>
  <c r="AP31" i="90"/>
  <c r="AO31" i="90"/>
  <c r="AP30" i="90"/>
  <c r="AO30" i="90"/>
  <c r="AP29" i="90"/>
  <c r="AO29" i="90"/>
  <c r="AP28" i="90"/>
  <c r="AO28" i="90"/>
  <c r="AP24" i="90"/>
  <c r="AO24" i="90"/>
  <c r="AP23" i="90"/>
  <c r="AO23" i="90"/>
  <c r="AP22" i="90"/>
  <c r="AO22" i="90"/>
  <c r="AP21" i="90"/>
  <c r="AO21" i="90"/>
  <c r="AP20" i="90"/>
  <c r="AO20" i="90"/>
  <c r="AP16" i="90"/>
  <c r="AO16" i="90"/>
  <c r="AO15" i="90"/>
  <c r="AO14" i="90"/>
  <c r="AO13" i="90"/>
  <c r="BC128" i="25" l="1"/>
  <c r="AQ128" i="25"/>
  <c r="AP128" i="25"/>
  <c r="AA128" i="25"/>
  <c r="G128" i="25"/>
  <c r="BC97" i="25"/>
  <c r="AO97" i="25"/>
  <c r="AR82" i="25"/>
  <c r="AR80" i="25" s="1"/>
  <c r="AP82" i="25"/>
  <c r="AM80" i="25"/>
  <c r="AP84" i="25"/>
  <c r="S9" i="25"/>
  <c r="AI29" i="25"/>
  <c r="AI9" i="25" s="1"/>
  <c r="AE29" i="25"/>
  <c r="AE9" i="25" s="1"/>
  <c r="W29" i="25"/>
  <c r="X51" i="25"/>
  <c r="X49" i="25" s="1"/>
  <c r="BC29" i="25"/>
  <c r="BC9" i="25" s="1"/>
  <c r="AZ29" i="25"/>
  <c r="AZ9" i="25" s="1"/>
  <c r="AY29" i="25"/>
  <c r="AY9" i="25" s="1"/>
  <c r="AU29" i="25"/>
  <c r="AU9" i="25" s="1"/>
  <c r="AV29" i="25"/>
  <c r="AV9" i="25" s="1"/>
  <c r="AQ29" i="25"/>
  <c r="AQ9" i="25" s="1"/>
  <c r="AF29" i="25"/>
  <c r="AF9" i="25" s="1"/>
  <c r="AB29" i="25"/>
  <c r="AB9" i="25" s="1"/>
  <c r="X29" i="25"/>
  <c r="X9" i="25" s="1"/>
  <c r="T29" i="25"/>
  <c r="T9" i="25" s="1"/>
  <c r="K29" i="25"/>
  <c r="K9" i="25" s="1"/>
  <c r="W9" i="25"/>
  <c r="L37" i="25"/>
  <c r="AR31" i="25"/>
  <c r="AR29" i="25" s="1"/>
  <c r="AM31" i="25"/>
  <c r="AM29" i="25" s="1"/>
  <c r="AM9" i="25" s="1"/>
  <c r="AN31" i="25"/>
  <c r="AN29" i="25" s="1"/>
  <c r="AN9" i="25" s="1"/>
  <c r="AA31" i="25"/>
  <c r="AA29" i="25" s="1"/>
  <c r="AA9" i="25" s="1"/>
  <c r="O31" i="25"/>
  <c r="O29" i="25" s="1"/>
  <c r="O9" i="25" s="1"/>
  <c r="P31" i="25"/>
  <c r="P29" i="25" s="1"/>
  <c r="P9" i="25" s="1"/>
  <c r="L31" i="25"/>
  <c r="L29" i="25" s="1"/>
  <c r="L9" i="25" s="1"/>
  <c r="AJ9" i="25"/>
  <c r="G29" i="25"/>
  <c r="G9" i="25" s="1"/>
  <c r="H29" i="25"/>
  <c r="H9" i="25" s="1"/>
  <c r="F80" i="25"/>
  <c r="E80" i="25"/>
  <c r="C51" i="25"/>
  <c r="C49" i="25" s="1"/>
  <c r="C29" i="25" s="1"/>
  <c r="C9" i="25" s="1"/>
  <c r="E281" i="90"/>
  <c r="C241" i="90"/>
  <c r="C213" i="90"/>
  <c r="C196" i="90"/>
  <c r="C105" i="90"/>
  <c r="C163" i="90"/>
  <c r="C51" i="90"/>
  <c r="C187" i="90"/>
  <c r="C274" i="90"/>
  <c r="C121" i="90"/>
  <c r="C9" i="90"/>
  <c r="C211" i="90"/>
  <c r="C239" i="90"/>
  <c r="Q281" i="90"/>
  <c r="I199" i="90"/>
  <c r="G196" i="90"/>
  <c r="G187" i="90" s="1"/>
  <c r="G292" i="90"/>
  <c r="G274" i="90"/>
  <c r="G239" i="90"/>
  <c r="G211" i="90"/>
  <c r="G163" i="90"/>
  <c r="G121" i="90"/>
  <c r="G51" i="90"/>
  <c r="G9" i="90"/>
  <c r="I281" i="90"/>
  <c r="M281" i="90"/>
  <c r="M199" i="90"/>
  <c r="K211" i="90"/>
  <c r="K152" i="90"/>
  <c r="K121" i="90" s="1"/>
  <c r="K105" i="90"/>
  <c r="K51" i="90" s="1"/>
  <c r="K239" i="90"/>
  <c r="K187" i="90"/>
  <c r="K163" i="90"/>
  <c r="K9" i="90"/>
  <c r="K274" i="90"/>
  <c r="O274" i="90"/>
  <c r="BC163" i="90"/>
  <c r="O213" i="90"/>
  <c r="O211" i="90" s="1"/>
  <c r="O196" i="90"/>
  <c r="O187" i="90" s="1"/>
  <c r="O163" i="90"/>
  <c r="O152" i="90"/>
  <c r="O121" i="90" s="1"/>
  <c r="O9" i="90"/>
  <c r="O239" i="90"/>
  <c r="O51" i="90"/>
  <c r="BC239" i="90"/>
  <c r="U281" i="90"/>
  <c r="U199" i="90"/>
  <c r="T179" i="90"/>
  <c r="S276" i="90"/>
  <c r="S274" i="90" s="1"/>
  <c r="S211" i="90"/>
  <c r="S196" i="90"/>
  <c r="S189" i="90"/>
  <c r="S163" i="90"/>
  <c r="S152" i="90"/>
  <c r="S121" i="90" s="1"/>
  <c r="S105" i="90"/>
  <c r="S51" i="90" s="1"/>
  <c r="S11" i="90"/>
  <c r="S9" i="90" s="1"/>
  <c r="S239" i="90"/>
  <c r="U227" i="90"/>
  <c r="BC211" i="90"/>
  <c r="BC187" i="90"/>
  <c r="BC121" i="90"/>
  <c r="BC51" i="90"/>
  <c r="BC9" i="90"/>
  <c r="AZ294" i="90"/>
  <c r="AZ292" i="90" s="1"/>
  <c r="AY294" i="90"/>
  <c r="AY292" i="90" s="1"/>
  <c r="AV294" i="90"/>
  <c r="AU294" i="90"/>
  <c r="AU292" i="90" s="1"/>
  <c r="AR294" i="90"/>
  <c r="AQ292" i="90"/>
  <c r="AZ287" i="90"/>
  <c r="AZ285" i="90" s="1"/>
  <c r="AY287" i="90"/>
  <c r="AY285" i="90" s="1"/>
  <c r="AV287" i="90"/>
  <c r="AU287" i="90"/>
  <c r="AR287" i="90"/>
  <c r="AR285" i="90" s="1"/>
  <c r="AQ287" i="90"/>
  <c r="AZ276" i="90"/>
  <c r="AZ274" i="90" s="1"/>
  <c r="AY276" i="90"/>
  <c r="AY274" i="90" s="1"/>
  <c r="AV276" i="90"/>
  <c r="AU274" i="90"/>
  <c r="AR276" i="90"/>
  <c r="AQ276" i="90"/>
  <c r="AZ270" i="90"/>
  <c r="AY270" i="90"/>
  <c r="AV270" i="90"/>
  <c r="AU270" i="90"/>
  <c r="AR270" i="90"/>
  <c r="AQ270" i="90"/>
  <c r="AZ265" i="90"/>
  <c r="AY265" i="90"/>
  <c r="AV265" i="90"/>
  <c r="AU265" i="90"/>
  <c r="AR265" i="90"/>
  <c r="AQ265" i="90"/>
  <c r="AZ257" i="90"/>
  <c r="AY257" i="90"/>
  <c r="AV257" i="90"/>
  <c r="AU257" i="90"/>
  <c r="AR257" i="90"/>
  <c r="AQ257" i="90"/>
  <c r="AZ251" i="90"/>
  <c r="AY251" i="90"/>
  <c r="AV251" i="90"/>
  <c r="AU251" i="90"/>
  <c r="AR251" i="90"/>
  <c r="AQ251" i="90"/>
  <c r="AZ241" i="90"/>
  <c r="AY241" i="90"/>
  <c r="AV241" i="90"/>
  <c r="AU241" i="90"/>
  <c r="AR241" i="90"/>
  <c r="AQ241" i="90"/>
  <c r="AZ234" i="90"/>
  <c r="AY234" i="90"/>
  <c r="AV234" i="90"/>
  <c r="AU234" i="90"/>
  <c r="AR234" i="90"/>
  <c r="AQ234" i="90"/>
  <c r="AZ229" i="90"/>
  <c r="AY229" i="90"/>
  <c r="AV229" i="90"/>
  <c r="AU229" i="90"/>
  <c r="AR229" i="90"/>
  <c r="AT229" i="90" s="1"/>
  <c r="AZ224" i="90"/>
  <c r="AY224" i="90"/>
  <c r="AV224" i="90"/>
  <c r="AU224" i="90"/>
  <c r="AQ224" i="90"/>
  <c r="AS224" i="90" s="1"/>
  <c r="AZ213" i="90"/>
  <c r="AY213" i="90"/>
  <c r="AV213" i="90"/>
  <c r="AU213" i="90"/>
  <c r="AR213" i="90"/>
  <c r="AQ213" i="90"/>
  <c r="AZ196" i="90"/>
  <c r="AZ187" i="90" s="1"/>
  <c r="AY196" i="90"/>
  <c r="AY187" i="90" s="1"/>
  <c r="AV196" i="90"/>
  <c r="AV187" i="90" s="1"/>
  <c r="AU196" i="90"/>
  <c r="AR196" i="90"/>
  <c r="AQ196" i="90"/>
  <c r="AZ183" i="90"/>
  <c r="AY183" i="90"/>
  <c r="AV183" i="90"/>
  <c r="AU183" i="90"/>
  <c r="AR183" i="90"/>
  <c r="AQ183" i="90"/>
  <c r="AZ179" i="90"/>
  <c r="AY179" i="90"/>
  <c r="AV179" i="90"/>
  <c r="AU179" i="90"/>
  <c r="AR179" i="90"/>
  <c r="AQ179" i="90"/>
  <c r="AM179" i="90"/>
  <c r="AN179" i="90"/>
  <c r="AZ169" i="90"/>
  <c r="AY169" i="90"/>
  <c r="AV169" i="90"/>
  <c r="AU169" i="90"/>
  <c r="AR169" i="90"/>
  <c r="AQ169" i="90"/>
  <c r="AZ165" i="90"/>
  <c r="AY165" i="90"/>
  <c r="AV165" i="90"/>
  <c r="AU165" i="90"/>
  <c r="AR165" i="90"/>
  <c r="AQ165" i="90"/>
  <c r="AZ152" i="90"/>
  <c r="AY152" i="90"/>
  <c r="AV152" i="90"/>
  <c r="AU152" i="90"/>
  <c r="AR152" i="90"/>
  <c r="AQ152" i="90"/>
  <c r="AZ148" i="90"/>
  <c r="AY148" i="90"/>
  <c r="AV148" i="90"/>
  <c r="AU148" i="90"/>
  <c r="AR148" i="90"/>
  <c r="AQ148" i="90"/>
  <c r="AZ143" i="90"/>
  <c r="AY143" i="90"/>
  <c r="AV143" i="90"/>
  <c r="AU143" i="90"/>
  <c r="AR143" i="90"/>
  <c r="AQ143" i="90"/>
  <c r="AZ134" i="90"/>
  <c r="AY134" i="90"/>
  <c r="AV134" i="90"/>
  <c r="AU134" i="90"/>
  <c r="AR134" i="90"/>
  <c r="AQ134" i="90"/>
  <c r="AZ130" i="90"/>
  <c r="AY130" i="90"/>
  <c r="AV130" i="90"/>
  <c r="AU130" i="90"/>
  <c r="AR130" i="90"/>
  <c r="AQ130" i="90"/>
  <c r="AZ123" i="90"/>
  <c r="AY123" i="90"/>
  <c r="AV123" i="90"/>
  <c r="AU123" i="90"/>
  <c r="AR123" i="90"/>
  <c r="AQ123" i="90"/>
  <c r="AZ116" i="90"/>
  <c r="AY116" i="90"/>
  <c r="AV116" i="90"/>
  <c r="AU116" i="90"/>
  <c r="AR116" i="90"/>
  <c r="AQ116" i="90"/>
  <c r="AZ105" i="90"/>
  <c r="AY105" i="90"/>
  <c r="AV105" i="90"/>
  <c r="AU105" i="90"/>
  <c r="AR105" i="90"/>
  <c r="AQ105" i="90"/>
  <c r="AZ99" i="90"/>
  <c r="AY99" i="90"/>
  <c r="AV99" i="90"/>
  <c r="AU99" i="90"/>
  <c r="AR99" i="90"/>
  <c r="AQ99" i="90"/>
  <c r="AZ95" i="90"/>
  <c r="AY95" i="90"/>
  <c r="AV95" i="90"/>
  <c r="AU95" i="90"/>
  <c r="AR95" i="90"/>
  <c r="AQ95" i="90"/>
  <c r="AZ88" i="90"/>
  <c r="AY88" i="90"/>
  <c r="AV88" i="90"/>
  <c r="AU88" i="90"/>
  <c r="AR88" i="90"/>
  <c r="AQ88" i="90"/>
  <c r="AZ78" i="90"/>
  <c r="AY78" i="90"/>
  <c r="AV78" i="90"/>
  <c r="AU78" i="90"/>
  <c r="AR78" i="90"/>
  <c r="AQ78" i="90"/>
  <c r="AZ68" i="90"/>
  <c r="AY68" i="90"/>
  <c r="AV68" i="90"/>
  <c r="AU68" i="90"/>
  <c r="AR68" i="90"/>
  <c r="AQ68" i="90"/>
  <c r="AZ60" i="90"/>
  <c r="AY60" i="90"/>
  <c r="AV60" i="90"/>
  <c r="AU60" i="90"/>
  <c r="AR60" i="90"/>
  <c r="AQ60" i="90"/>
  <c r="AZ53" i="90"/>
  <c r="AY53" i="90"/>
  <c r="AV53" i="90"/>
  <c r="AU53" i="90"/>
  <c r="AR53" i="90"/>
  <c r="AQ53" i="90"/>
  <c r="AZ47" i="90"/>
  <c r="AY47" i="90"/>
  <c r="AV47" i="90"/>
  <c r="AU47" i="90"/>
  <c r="AR47" i="90"/>
  <c r="AQ47" i="90"/>
  <c r="AZ39" i="90"/>
  <c r="AY39" i="90"/>
  <c r="AV39" i="90"/>
  <c r="AU39" i="90"/>
  <c r="AR39" i="90"/>
  <c r="AQ39" i="90"/>
  <c r="AZ34" i="90"/>
  <c r="AY34" i="90"/>
  <c r="AV34" i="90"/>
  <c r="AU34" i="90"/>
  <c r="AR34" i="90"/>
  <c r="AQ34" i="90"/>
  <c r="AM34" i="90"/>
  <c r="AN34" i="90"/>
  <c r="AZ26" i="90"/>
  <c r="AY26" i="90"/>
  <c r="AV26" i="90"/>
  <c r="AU26" i="90"/>
  <c r="AR26" i="90"/>
  <c r="AQ26" i="90"/>
  <c r="AZ18" i="90"/>
  <c r="AY18" i="90"/>
  <c r="AV18" i="90"/>
  <c r="AU18" i="90"/>
  <c r="AR18" i="90"/>
  <c r="AQ18" i="90"/>
  <c r="AZ11" i="90"/>
  <c r="AY11" i="90"/>
  <c r="AV11" i="90"/>
  <c r="AU11" i="90"/>
  <c r="AR11" i="90"/>
  <c r="AQ11" i="90"/>
  <c r="AN294" i="90"/>
  <c r="AN292" i="90" s="1"/>
  <c r="AM294" i="90"/>
  <c r="AJ294" i="90"/>
  <c r="AJ292" i="90" s="1"/>
  <c r="AI294" i="90"/>
  <c r="AI292" i="90" s="1"/>
  <c r="AN287" i="90"/>
  <c r="AM287" i="90"/>
  <c r="AJ287" i="90"/>
  <c r="AJ285" i="90" s="1"/>
  <c r="AI287" i="90"/>
  <c r="AI285" i="90" s="1"/>
  <c r="AN276" i="90"/>
  <c r="AM276" i="90"/>
  <c r="AM274" i="90" s="1"/>
  <c r="AJ276" i="90"/>
  <c r="AJ274" i="90" s="1"/>
  <c r="AI276" i="90"/>
  <c r="AI274" i="90" s="1"/>
  <c r="AN270" i="90"/>
  <c r="AM270" i="90"/>
  <c r="AJ270" i="90"/>
  <c r="AI270" i="90"/>
  <c r="AN265" i="90"/>
  <c r="AM265" i="90"/>
  <c r="AJ265" i="90"/>
  <c r="AI265" i="90"/>
  <c r="AN257" i="90"/>
  <c r="AM257" i="90"/>
  <c r="AJ257" i="90"/>
  <c r="AI257" i="90"/>
  <c r="AN251" i="90"/>
  <c r="AM251" i="90"/>
  <c r="AJ251" i="90"/>
  <c r="AI251" i="90"/>
  <c r="AN241" i="90"/>
  <c r="AM241" i="90"/>
  <c r="AJ241" i="90"/>
  <c r="AI241" i="90"/>
  <c r="AN234" i="90"/>
  <c r="AM234" i="90"/>
  <c r="AJ234" i="90"/>
  <c r="AI234" i="90"/>
  <c r="AN229" i="90"/>
  <c r="AM229" i="90"/>
  <c r="AJ229" i="90"/>
  <c r="AI229" i="90"/>
  <c r="AN224" i="90"/>
  <c r="AM224" i="90"/>
  <c r="AJ224" i="90"/>
  <c r="AI224" i="90"/>
  <c r="AN213" i="90"/>
  <c r="AM213" i="90"/>
  <c r="AJ213" i="90"/>
  <c r="AI213" i="90"/>
  <c r="AN196" i="90"/>
  <c r="AM196" i="90"/>
  <c r="AJ196" i="90"/>
  <c r="AI196" i="90"/>
  <c r="AN189" i="90"/>
  <c r="AM189" i="90"/>
  <c r="AJ189" i="90"/>
  <c r="AI189" i="90"/>
  <c r="AN183" i="90"/>
  <c r="AM183" i="90"/>
  <c r="AJ183" i="90"/>
  <c r="AI183" i="90"/>
  <c r="AJ179" i="90"/>
  <c r="AI179" i="90"/>
  <c r="AN169" i="90"/>
  <c r="AM169" i="90"/>
  <c r="AJ169" i="90"/>
  <c r="AI169" i="90"/>
  <c r="AN165" i="90"/>
  <c r="AM165" i="90"/>
  <c r="AJ165" i="90"/>
  <c r="AI165" i="90"/>
  <c r="AN152" i="90"/>
  <c r="AM152" i="90"/>
  <c r="AJ152" i="90"/>
  <c r="AI152" i="90"/>
  <c r="AN148" i="90"/>
  <c r="AM148" i="90"/>
  <c r="AJ148" i="90"/>
  <c r="AI148" i="90"/>
  <c r="AN143" i="90"/>
  <c r="AM143" i="90"/>
  <c r="AJ143" i="90"/>
  <c r="AI143" i="90"/>
  <c r="AN134" i="90"/>
  <c r="AM134" i="90"/>
  <c r="AJ134" i="90"/>
  <c r="AI134" i="90"/>
  <c r="AN130" i="90"/>
  <c r="AM130" i="90"/>
  <c r="AJ130" i="90"/>
  <c r="AI130" i="90"/>
  <c r="AN123" i="90"/>
  <c r="AM123" i="90"/>
  <c r="AJ123" i="90"/>
  <c r="AI123" i="90"/>
  <c r="AN116" i="90"/>
  <c r="AM116" i="90"/>
  <c r="AJ116" i="90"/>
  <c r="AI116" i="90"/>
  <c r="AN105" i="90"/>
  <c r="AM105" i="90"/>
  <c r="AJ105" i="90"/>
  <c r="AI105" i="90"/>
  <c r="AN99" i="90"/>
  <c r="AM99" i="90"/>
  <c r="AJ99" i="90"/>
  <c r="AI99" i="90"/>
  <c r="AN95" i="90"/>
  <c r="AM95" i="90"/>
  <c r="AJ95" i="90"/>
  <c r="AI95" i="90"/>
  <c r="AN88" i="90"/>
  <c r="AM88" i="90"/>
  <c r="AJ88" i="90"/>
  <c r="AI88" i="90"/>
  <c r="AN78" i="90"/>
  <c r="AM78" i="90"/>
  <c r="AJ78" i="90"/>
  <c r="AI78" i="90"/>
  <c r="AN68" i="90"/>
  <c r="AM68" i="90"/>
  <c r="AJ68" i="90"/>
  <c r="AI68" i="90"/>
  <c r="AN60" i="90"/>
  <c r="AM60" i="90"/>
  <c r="AJ60" i="90"/>
  <c r="AI60" i="90"/>
  <c r="AN53" i="90"/>
  <c r="AM53" i="90"/>
  <c r="AJ53" i="90"/>
  <c r="AI53" i="90"/>
  <c r="AN47" i="90"/>
  <c r="AM47" i="90"/>
  <c r="AJ47" i="90"/>
  <c r="AI47" i="90"/>
  <c r="AN39" i="90"/>
  <c r="AM39" i="90"/>
  <c r="AJ39" i="90"/>
  <c r="AI39" i="90"/>
  <c r="AJ34" i="90"/>
  <c r="AI34" i="90"/>
  <c r="AN26" i="90"/>
  <c r="AM26" i="90"/>
  <c r="AJ26" i="90"/>
  <c r="AI26" i="90"/>
  <c r="AN18" i="90"/>
  <c r="AM18" i="90"/>
  <c r="AJ18" i="90"/>
  <c r="AI18" i="90"/>
  <c r="AN11" i="90"/>
  <c r="AM11" i="90"/>
  <c r="AJ11" i="90"/>
  <c r="AI11" i="90"/>
  <c r="AR9" i="25" l="1"/>
  <c r="AP9" i="25"/>
  <c r="AO9" i="25"/>
  <c r="AO80" i="25"/>
  <c r="AP80" i="25"/>
  <c r="C139" i="25"/>
  <c r="C299" i="90"/>
  <c r="I76" i="90"/>
  <c r="J76" i="90"/>
  <c r="G299" i="90"/>
  <c r="N220" i="90"/>
  <c r="M220" i="90"/>
  <c r="K299" i="90"/>
  <c r="AO47" i="90"/>
  <c r="AO60" i="90"/>
  <c r="AO78" i="90"/>
  <c r="AO95" i="90"/>
  <c r="AO105" i="90"/>
  <c r="AO123" i="90"/>
  <c r="AO148" i="90"/>
  <c r="AO165" i="90"/>
  <c r="AM211" i="90"/>
  <c r="AW11" i="90"/>
  <c r="AP34" i="90"/>
  <c r="AS39" i="90"/>
  <c r="AW47" i="90"/>
  <c r="AS68" i="90"/>
  <c r="AW78" i="90"/>
  <c r="AS99" i="90"/>
  <c r="AW105" i="90"/>
  <c r="AS130" i="90"/>
  <c r="AW134" i="90"/>
  <c r="AS152" i="90"/>
  <c r="AW165" i="90"/>
  <c r="AS196" i="90"/>
  <c r="AW213" i="90"/>
  <c r="AW234" i="90"/>
  <c r="AS257" i="90"/>
  <c r="AW265" i="90"/>
  <c r="BA270" i="90"/>
  <c r="AW196" i="90"/>
  <c r="AS276" i="90"/>
  <c r="AS169" i="90"/>
  <c r="AS179" i="90"/>
  <c r="AW183" i="90"/>
  <c r="O299" i="90"/>
  <c r="AP39" i="90"/>
  <c r="AP53" i="90"/>
  <c r="AP68" i="90"/>
  <c r="AP88" i="90"/>
  <c r="AP116" i="90"/>
  <c r="AK285" i="90"/>
  <c r="AW179" i="90"/>
  <c r="AS234" i="90"/>
  <c r="AO18" i="90"/>
  <c r="AO183" i="90"/>
  <c r="AO179" i="90"/>
  <c r="AT183" i="90"/>
  <c r="AO169" i="90"/>
  <c r="AI187" i="90"/>
  <c r="AT18" i="90"/>
  <c r="AX26" i="90"/>
  <c r="AX34" i="90"/>
  <c r="AT53" i="90"/>
  <c r="AT88" i="90"/>
  <c r="AX95" i="90"/>
  <c r="AT143" i="90"/>
  <c r="AX148" i="90"/>
  <c r="AV163" i="90"/>
  <c r="AW224" i="90"/>
  <c r="AX294" i="90"/>
  <c r="AT105" i="90"/>
  <c r="AX18" i="90"/>
  <c r="AT47" i="90"/>
  <c r="AX88" i="90"/>
  <c r="AX116" i="90"/>
  <c r="AT134" i="90"/>
  <c r="AT165" i="90"/>
  <c r="AI121" i="90"/>
  <c r="AT11" i="90"/>
  <c r="AX53" i="90"/>
  <c r="AT78" i="90"/>
  <c r="AZ121" i="90"/>
  <c r="AX143" i="90"/>
  <c r="AI211" i="90"/>
  <c r="AO224" i="90"/>
  <c r="AO234" i="90"/>
  <c r="AO251" i="90"/>
  <c r="AO265" i="90"/>
  <c r="AS26" i="90"/>
  <c r="AS34" i="90"/>
  <c r="AW39" i="90"/>
  <c r="AS60" i="90"/>
  <c r="AW68" i="90"/>
  <c r="AS95" i="90"/>
  <c r="AW99" i="90"/>
  <c r="AS123" i="90"/>
  <c r="AW130" i="90"/>
  <c r="AS148" i="90"/>
  <c r="AW152" i="90"/>
  <c r="AP26" i="90"/>
  <c r="AS287" i="90"/>
  <c r="AP165" i="90"/>
  <c r="AP213" i="90"/>
  <c r="AP229" i="90"/>
  <c r="AP257" i="90"/>
  <c r="AP270" i="90"/>
  <c r="AW18" i="90"/>
  <c r="AS47" i="90"/>
  <c r="AW53" i="90"/>
  <c r="AS78" i="90"/>
  <c r="AW88" i="90"/>
  <c r="AQ285" i="90"/>
  <c r="AS285" i="90" s="1"/>
  <c r="AT251" i="90"/>
  <c r="AP196" i="90"/>
  <c r="AZ51" i="90"/>
  <c r="AU187" i="90"/>
  <c r="AX187" i="90" s="1"/>
  <c r="AS241" i="90"/>
  <c r="AW251" i="90"/>
  <c r="AY239" i="90"/>
  <c r="AS270" i="90"/>
  <c r="AX229" i="90"/>
  <c r="AP130" i="90"/>
  <c r="AP143" i="90"/>
  <c r="AP152" i="90"/>
  <c r="AZ211" i="90"/>
  <c r="AI163" i="90"/>
  <c r="AJ187" i="90"/>
  <c r="AR9" i="90"/>
  <c r="AY163" i="90"/>
  <c r="AS213" i="90"/>
  <c r="AW241" i="90"/>
  <c r="AS265" i="90"/>
  <c r="AW270" i="90"/>
  <c r="BC299" i="90"/>
  <c r="AJ163" i="90"/>
  <c r="AO189" i="90"/>
  <c r="AO294" i="90"/>
  <c r="AS116" i="90"/>
  <c r="AZ163" i="90"/>
  <c r="AY211" i="90"/>
  <c r="S187" i="90"/>
  <c r="S299" i="90" s="1"/>
  <c r="V227" i="90"/>
  <c r="U103" i="90"/>
  <c r="U255" i="90"/>
  <c r="U57" i="90"/>
  <c r="AO34" i="90"/>
  <c r="AX78" i="90"/>
  <c r="AX251" i="90"/>
  <c r="AP47" i="90"/>
  <c r="AN121" i="90"/>
  <c r="AP123" i="90"/>
  <c r="AT39" i="90"/>
  <c r="AX105" i="90"/>
  <c r="AX183" i="90"/>
  <c r="AT241" i="90"/>
  <c r="AP105" i="90"/>
  <c r="AM163" i="90"/>
  <c r="AP234" i="90"/>
  <c r="AT130" i="90"/>
  <c r="AT152" i="90"/>
  <c r="AU163" i="90"/>
  <c r="AW169" i="90"/>
  <c r="AN285" i="90"/>
  <c r="AP287" i="90"/>
  <c r="AX39" i="90"/>
  <c r="AX68" i="90"/>
  <c r="AX99" i="90"/>
  <c r="AX169" i="90"/>
  <c r="AV211" i="90"/>
  <c r="AX213" i="90"/>
  <c r="AX241" i="90"/>
  <c r="AX270" i="90"/>
  <c r="AT287" i="90"/>
  <c r="AR292" i="90"/>
  <c r="AT292" i="90" s="1"/>
  <c r="AT294" i="90"/>
  <c r="AS294" i="90"/>
  <c r="AP18" i="90"/>
  <c r="AO276" i="90"/>
  <c r="AS11" i="90"/>
  <c r="AQ9" i="90"/>
  <c r="AS18" i="90"/>
  <c r="AW26" i="90"/>
  <c r="AW34" i="90"/>
  <c r="AS53" i="90"/>
  <c r="AW60" i="90"/>
  <c r="AS88" i="90"/>
  <c r="AW95" i="90"/>
  <c r="AR121" i="90"/>
  <c r="AT123" i="90"/>
  <c r="AX130" i="90"/>
  <c r="AT148" i="90"/>
  <c r="AX152" i="90"/>
  <c r="AQ187" i="90"/>
  <c r="AX234" i="90"/>
  <c r="BA274" i="90"/>
  <c r="AU285" i="90"/>
  <c r="AW287" i="90"/>
  <c r="AT224" i="90"/>
  <c r="AP169" i="90"/>
  <c r="AX47" i="90"/>
  <c r="AT99" i="90"/>
  <c r="AT213" i="90"/>
  <c r="AP60" i="90"/>
  <c r="AP95" i="90"/>
  <c r="AP148" i="90"/>
  <c r="AP224" i="90"/>
  <c r="AP251" i="90"/>
  <c r="AM285" i="90"/>
  <c r="AO287" i="90"/>
  <c r="AX134" i="90"/>
  <c r="AT234" i="90"/>
  <c r="AI51" i="90"/>
  <c r="AZ9" i="90"/>
  <c r="AT34" i="90"/>
  <c r="AT60" i="90"/>
  <c r="AT95" i="90"/>
  <c r="AX165" i="90"/>
  <c r="AX179" i="90"/>
  <c r="AT196" i="90"/>
  <c r="AT265" i="90"/>
  <c r="AV274" i="90"/>
  <c r="AX274" i="90" s="1"/>
  <c r="AX276" i="90"/>
  <c r="AO39" i="90"/>
  <c r="AO53" i="90"/>
  <c r="AM51" i="90"/>
  <c r="AO68" i="90"/>
  <c r="AO88" i="90"/>
  <c r="AO99" i="90"/>
  <c r="AO116" i="90"/>
  <c r="AO130" i="90"/>
  <c r="AO143" i="90"/>
  <c r="AO152" i="90"/>
  <c r="AO213" i="90"/>
  <c r="AO229" i="90"/>
  <c r="AO241" i="90"/>
  <c r="AO257" i="90"/>
  <c r="AO270" i="90"/>
  <c r="AN274" i="90"/>
  <c r="AP274" i="90" s="1"/>
  <c r="AP276" i="90"/>
  <c r="AV51" i="90"/>
  <c r="AX60" i="90"/>
  <c r="AT116" i="90"/>
  <c r="AU121" i="90"/>
  <c r="AW123" i="90"/>
  <c r="AS143" i="90"/>
  <c r="AW148" i="90"/>
  <c r="AR187" i="90"/>
  <c r="AX196" i="90"/>
  <c r="AU211" i="90"/>
  <c r="AW229" i="90"/>
  <c r="AT257" i="90"/>
  <c r="AX265" i="90"/>
  <c r="BB270" i="90"/>
  <c r="AV285" i="90"/>
  <c r="AX287" i="90"/>
  <c r="AV292" i="90"/>
  <c r="AS229" i="90"/>
  <c r="AX11" i="90"/>
  <c r="AT68" i="90"/>
  <c r="AT169" i="90"/>
  <c r="AX224" i="90"/>
  <c r="AT276" i="90"/>
  <c r="AQ121" i="90"/>
  <c r="AT26" i="90"/>
  <c r="AN51" i="90"/>
  <c r="AP51" i="90" s="1"/>
  <c r="AP99" i="90"/>
  <c r="AN239" i="90"/>
  <c r="AP241" i="90"/>
  <c r="AU9" i="90"/>
  <c r="AQ51" i="90"/>
  <c r="AS105" i="90"/>
  <c r="AW116" i="90"/>
  <c r="AV121" i="90"/>
  <c r="AX123" i="90"/>
  <c r="AS183" i="90"/>
  <c r="AS251" i="90"/>
  <c r="AU239" i="90"/>
  <c r="AW257" i="90"/>
  <c r="AQ274" i="90"/>
  <c r="BA276" i="90"/>
  <c r="AW294" i="90"/>
  <c r="AW276" i="90"/>
  <c r="AP11" i="90"/>
  <c r="AN9" i="90"/>
  <c r="AM121" i="90"/>
  <c r="AO134" i="90"/>
  <c r="AT270" i="90"/>
  <c r="AP78" i="90"/>
  <c r="AP134" i="90"/>
  <c r="AP265" i="90"/>
  <c r="AP294" i="90"/>
  <c r="AY9" i="90"/>
  <c r="AN163" i="90"/>
  <c r="AO11" i="90"/>
  <c r="AM9" i="90"/>
  <c r="AO26" i="90"/>
  <c r="AP183" i="90"/>
  <c r="AO196" i="90"/>
  <c r="AI239" i="90"/>
  <c r="AM292" i="90"/>
  <c r="AO292" i="90" s="1"/>
  <c r="AV9" i="90"/>
  <c r="AX9" i="90" s="1"/>
  <c r="AY121" i="90"/>
  <c r="AS134" i="90"/>
  <c r="AW143" i="90"/>
  <c r="AS165" i="90"/>
  <c r="AQ211" i="90"/>
  <c r="AQ239" i="90"/>
  <c r="AV239" i="90"/>
  <c r="AX257" i="90"/>
  <c r="AR274" i="90"/>
  <c r="AR239" i="90"/>
  <c r="AZ239" i="90"/>
  <c r="AM239" i="90"/>
  <c r="AR211" i="90"/>
  <c r="AQ163" i="90"/>
  <c r="AR163" i="90"/>
  <c r="AR51" i="90"/>
  <c r="AY51" i="90"/>
  <c r="AU51" i="90"/>
  <c r="AJ239" i="90"/>
  <c r="AN211" i="90"/>
  <c r="AJ211" i="90"/>
  <c r="AM187" i="90"/>
  <c r="AN187" i="90"/>
  <c r="AJ121" i="90"/>
  <c r="AJ51" i="90"/>
  <c r="AJ9" i="90"/>
  <c r="AI9" i="90"/>
  <c r="F157" i="90" l="1"/>
  <c r="E157" i="90"/>
  <c r="F84" i="90"/>
  <c r="E84" i="90"/>
  <c r="E255" i="90"/>
  <c r="H234" i="90"/>
  <c r="J234" i="90" s="1"/>
  <c r="J237" i="90"/>
  <c r="I237" i="90"/>
  <c r="I234" i="90" s="1"/>
  <c r="I216" i="90"/>
  <c r="J216" i="90"/>
  <c r="I171" i="90"/>
  <c r="I137" i="90"/>
  <c r="J137" i="90"/>
  <c r="I93" i="90"/>
  <c r="J93" i="90"/>
  <c r="J80" i="90"/>
  <c r="I80" i="90"/>
  <c r="I255" i="90"/>
  <c r="I57" i="90"/>
  <c r="AP211" i="90"/>
  <c r="M272" i="90"/>
  <c r="M270" i="90" s="1"/>
  <c r="L270" i="90"/>
  <c r="N270" i="90" s="1"/>
  <c r="N272" i="90"/>
  <c r="N185" i="90"/>
  <c r="M185" i="90"/>
  <c r="M183" i="90" s="1"/>
  <c r="L183" i="90"/>
  <c r="N183" i="90" s="1"/>
  <c r="M110" i="90"/>
  <c r="N110" i="90"/>
  <c r="N55" i="90"/>
  <c r="M55" i="90"/>
  <c r="M37" i="90"/>
  <c r="N37" i="90"/>
  <c r="M103" i="90"/>
  <c r="AX239" i="90"/>
  <c r="AO121" i="90"/>
  <c r="BA9" i="90"/>
  <c r="AS292" i="90"/>
  <c r="AW285" i="90"/>
  <c r="AS9" i="90"/>
  <c r="AT285" i="90"/>
  <c r="AP285" i="90"/>
  <c r="AT51" i="90"/>
  <c r="AP163" i="90"/>
  <c r="R185" i="90"/>
  <c r="Q185" i="90"/>
  <c r="Q183" i="90" s="1"/>
  <c r="P183" i="90"/>
  <c r="R183" i="90" s="1"/>
  <c r="R118" i="90"/>
  <c r="Q118" i="90"/>
  <c r="Q72" i="90"/>
  <c r="R72" i="90"/>
  <c r="R62" i="90"/>
  <c r="Q62" i="90"/>
  <c r="R55" i="90"/>
  <c r="Q55" i="90"/>
  <c r="Q248" i="90"/>
  <c r="P167" i="90"/>
  <c r="Q255" i="90"/>
  <c r="AW163" i="90"/>
  <c r="AT274" i="90"/>
  <c r="AP187" i="90"/>
  <c r="AX121" i="90"/>
  <c r="AS121" i="90"/>
  <c r="AX163" i="90"/>
  <c r="AT163" i="90"/>
  <c r="AO239" i="90"/>
  <c r="AX51" i="90"/>
  <c r="AX211" i="90"/>
  <c r="AT187" i="90"/>
  <c r="AS239" i="90"/>
  <c r="AP9" i="90"/>
  <c r="AW187" i="90"/>
  <c r="AY299" i="90"/>
  <c r="U289" i="90"/>
  <c r="V237" i="90"/>
  <c r="U237" i="90"/>
  <c r="U234" i="90" s="1"/>
  <c r="T234" i="90"/>
  <c r="V234" i="90" s="1"/>
  <c r="U167" i="90"/>
  <c r="U165" i="90" s="1"/>
  <c r="T165" i="90"/>
  <c r="V160" i="90"/>
  <c r="U160" i="90"/>
  <c r="T148" i="90"/>
  <c r="V148" i="90" s="1"/>
  <c r="U150" i="90"/>
  <c r="U148" i="90" s="1"/>
  <c r="V150" i="90"/>
  <c r="V141" i="90"/>
  <c r="U141" i="90"/>
  <c r="V136" i="90"/>
  <c r="U136" i="90"/>
  <c r="U139" i="90"/>
  <c r="V139" i="90"/>
  <c r="U114" i="90"/>
  <c r="V114" i="90"/>
  <c r="V82" i="90"/>
  <c r="U82" i="90"/>
  <c r="V43" i="90"/>
  <c r="U43" i="90"/>
  <c r="V44" i="90"/>
  <c r="U44" i="90"/>
  <c r="V36" i="90"/>
  <c r="U36" i="90"/>
  <c r="U15" i="90"/>
  <c r="V15" i="90"/>
  <c r="U262" i="90"/>
  <c r="V118" i="90"/>
  <c r="AT121" i="90"/>
  <c r="AW9" i="90"/>
  <c r="AO274" i="90"/>
  <c r="AS187" i="90"/>
  <c r="AW239" i="90"/>
  <c r="AO285" i="90"/>
  <c r="AP239" i="90"/>
  <c r="AK9" i="90"/>
  <c r="AW121" i="90"/>
  <c r="AO187" i="90"/>
  <c r="AQ299" i="90"/>
  <c r="AW51" i="90"/>
  <c r="AO9" i="90"/>
  <c r="AP292" i="90"/>
  <c r="AU299" i="90"/>
  <c r="AT9" i="90"/>
  <c r="AX292" i="90"/>
  <c r="AV299" i="90"/>
  <c r="AO163" i="90"/>
  <c r="AS51" i="90"/>
  <c r="AS163" i="90"/>
  <c r="AX285" i="90"/>
  <c r="AT239" i="90"/>
  <c r="AS274" i="90"/>
  <c r="AW211" i="90"/>
  <c r="AO51" i="90"/>
  <c r="AW274" i="90"/>
  <c r="AW292" i="90"/>
  <c r="AP121" i="90"/>
  <c r="AO211" i="90"/>
  <c r="AT211" i="90"/>
  <c r="AR299" i="90"/>
  <c r="AS211" i="90"/>
  <c r="AF294" i="90"/>
  <c r="AF292" i="90" s="1"/>
  <c r="AE294" i="90"/>
  <c r="AE292" i="90" s="1"/>
  <c r="AF287" i="90"/>
  <c r="AF285" i="90" s="1"/>
  <c r="AE287" i="90"/>
  <c r="AE285" i="90" s="1"/>
  <c r="AF276" i="90"/>
  <c r="AF274" i="90" s="1"/>
  <c r="AE276" i="90"/>
  <c r="AE274" i="90" s="1"/>
  <c r="AF270" i="90"/>
  <c r="AE270" i="90"/>
  <c r="AF265" i="90"/>
  <c r="AE265" i="90"/>
  <c r="AF257" i="90"/>
  <c r="AE257" i="90"/>
  <c r="AF251" i="90"/>
  <c r="AE251" i="90"/>
  <c r="AF241" i="90"/>
  <c r="AE241" i="90"/>
  <c r="AF234" i="90"/>
  <c r="AE234" i="90"/>
  <c r="AF229" i="90"/>
  <c r="AE229" i="90"/>
  <c r="AF224" i="90"/>
  <c r="AE224" i="90"/>
  <c r="AF213" i="90"/>
  <c r="AE213" i="90"/>
  <c r="AF196" i="90"/>
  <c r="AE196" i="90"/>
  <c r="AF189" i="90"/>
  <c r="AE189" i="90"/>
  <c r="AF183" i="90"/>
  <c r="AE183" i="90"/>
  <c r="AF179" i="90"/>
  <c r="AE179" i="90"/>
  <c r="AF169" i="90"/>
  <c r="AE169" i="90"/>
  <c r="AF165" i="90"/>
  <c r="AE165" i="90"/>
  <c r="AF152" i="90"/>
  <c r="AE152" i="90"/>
  <c r="AF148" i="90"/>
  <c r="AE148" i="90"/>
  <c r="AF143" i="90"/>
  <c r="AE143" i="90"/>
  <c r="AF134" i="90"/>
  <c r="AE134" i="90"/>
  <c r="AF130" i="90"/>
  <c r="AE130" i="90"/>
  <c r="AF123" i="90"/>
  <c r="AE123" i="90"/>
  <c r="AF116" i="90"/>
  <c r="AE116" i="90"/>
  <c r="AF105" i="90"/>
  <c r="AE105" i="90"/>
  <c r="AF99" i="90"/>
  <c r="AE99" i="90"/>
  <c r="AF95" i="90"/>
  <c r="AE95" i="90"/>
  <c r="AF88" i="90"/>
  <c r="AE88" i="90"/>
  <c r="AF78" i="90"/>
  <c r="AE78" i="90"/>
  <c r="AF68" i="90"/>
  <c r="AE68" i="90"/>
  <c r="AF60" i="90"/>
  <c r="AE60" i="90"/>
  <c r="AF53" i="90"/>
  <c r="AE53" i="90"/>
  <c r="AF47" i="90"/>
  <c r="AE47" i="90"/>
  <c r="AF39" i="90"/>
  <c r="AE39" i="90"/>
  <c r="AF34" i="90"/>
  <c r="AE34" i="90"/>
  <c r="AF26" i="90"/>
  <c r="AE26" i="90"/>
  <c r="AF18" i="90"/>
  <c r="AE18" i="90"/>
  <c r="AF11" i="90"/>
  <c r="AE11" i="90"/>
  <c r="F56" i="90" l="1"/>
  <c r="E290" i="90"/>
  <c r="F290" i="90"/>
  <c r="D287" i="90"/>
  <c r="E289" i="90"/>
  <c r="F259" i="90"/>
  <c r="E259" i="90"/>
  <c r="F245" i="90"/>
  <c r="E245" i="90"/>
  <c r="F237" i="90"/>
  <c r="E237" i="90"/>
  <c r="E234" i="90" s="1"/>
  <c r="D234" i="90"/>
  <c r="F234" i="90" s="1"/>
  <c r="F217" i="90"/>
  <c r="E217" i="90"/>
  <c r="F220" i="90"/>
  <c r="E220" i="90"/>
  <c r="E216" i="90"/>
  <c r="F216" i="90"/>
  <c r="E209" i="90"/>
  <c r="E207" i="90" s="1"/>
  <c r="D207" i="90"/>
  <c r="D196" i="90"/>
  <c r="E198" i="90"/>
  <c r="E196" i="90" s="1"/>
  <c r="D183" i="90"/>
  <c r="F183" i="90" s="1"/>
  <c r="E185" i="90"/>
  <c r="E183" i="90" s="1"/>
  <c r="F185" i="90"/>
  <c r="F159" i="90"/>
  <c r="E159" i="90"/>
  <c r="F36" i="90"/>
  <c r="F155" i="90"/>
  <c r="E155" i="90"/>
  <c r="F156" i="90"/>
  <c r="E156" i="90"/>
  <c r="F137" i="90"/>
  <c r="E137" i="90"/>
  <c r="E132" i="90"/>
  <c r="E130" i="90" s="1"/>
  <c r="F132" i="90"/>
  <c r="D130" i="90"/>
  <c r="F130" i="90" s="1"/>
  <c r="F128" i="90"/>
  <c r="E128" i="90"/>
  <c r="F119" i="90"/>
  <c r="E119" i="90"/>
  <c r="E114" i="90"/>
  <c r="F114" i="90"/>
  <c r="E113" i="90"/>
  <c r="F113" i="90"/>
  <c r="F108" i="90"/>
  <c r="E108" i="90"/>
  <c r="E103" i="90"/>
  <c r="F102" i="90"/>
  <c r="E102" i="90"/>
  <c r="E97" i="90"/>
  <c r="E95" i="90" s="1"/>
  <c r="F97" i="90"/>
  <c r="D95" i="90"/>
  <c r="F95" i="90" s="1"/>
  <c r="E91" i="90"/>
  <c r="F91" i="90"/>
  <c r="F92" i="90"/>
  <c r="E92" i="90"/>
  <c r="F70" i="90"/>
  <c r="E70" i="90"/>
  <c r="F74" i="90"/>
  <c r="E74" i="90"/>
  <c r="D47" i="90"/>
  <c r="F47" i="90" s="1"/>
  <c r="F49" i="90"/>
  <c r="E49" i="90"/>
  <c r="E47" i="90" s="1"/>
  <c r="F44" i="90"/>
  <c r="E44" i="90"/>
  <c r="E30" i="90"/>
  <c r="F30" i="90"/>
  <c r="F28" i="90"/>
  <c r="E28" i="90"/>
  <c r="F24" i="90"/>
  <c r="E24" i="90"/>
  <c r="F15" i="90"/>
  <c r="E15" i="90"/>
  <c r="E260" i="90"/>
  <c r="E262" i="90"/>
  <c r="I262" i="90"/>
  <c r="I103" i="90"/>
  <c r="I254" i="90"/>
  <c r="J254" i="90"/>
  <c r="J290" i="90"/>
  <c r="I290" i="90"/>
  <c r="J272" i="90"/>
  <c r="I272" i="90"/>
  <c r="I270" i="90" s="1"/>
  <c r="H270" i="90"/>
  <c r="J270" i="90" s="1"/>
  <c r="I244" i="90"/>
  <c r="I245" i="90"/>
  <c r="I220" i="90"/>
  <c r="J220" i="90"/>
  <c r="J217" i="90"/>
  <c r="I217" i="90"/>
  <c r="J112" i="90"/>
  <c r="J154" i="90"/>
  <c r="I154" i="90"/>
  <c r="I156" i="90"/>
  <c r="J156" i="90"/>
  <c r="J160" i="90"/>
  <c r="I160" i="90"/>
  <c r="J136" i="90"/>
  <c r="I136" i="90"/>
  <c r="J140" i="90"/>
  <c r="I140" i="90"/>
  <c r="J138" i="90"/>
  <c r="I138" i="90"/>
  <c r="J128" i="90"/>
  <c r="I128" i="90"/>
  <c r="J126" i="90"/>
  <c r="I126" i="90"/>
  <c r="J119" i="90"/>
  <c r="I119" i="90"/>
  <c r="I109" i="90"/>
  <c r="J109" i="90"/>
  <c r="J113" i="90"/>
  <c r="I113" i="90"/>
  <c r="J114" i="90"/>
  <c r="I114" i="90"/>
  <c r="J110" i="90"/>
  <c r="I110" i="90"/>
  <c r="J107" i="90"/>
  <c r="I107" i="90"/>
  <c r="J101" i="90"/>
  <c r="I101" i="90"/>
  <c r="H99" i="90"/>
  <c r="J99" i="90" s="1"/>
  <c r="I102" i="90"/>
  <c r="J102" i="90"/>
  <c r="J83" i="90"/>
  <c r="I83" i="90"/>
  <c r="J71" i="90"/>
  <c r="I71" i="90"/>
  <c r="J70" i="90"/>
  <c r="I70" i="90"/>
  <c r="I73" i="90"/>
  <c r="J73" i="90"/>
  <c r="I72" i="90"/>
  <c r="J72" i="90"/>
  <c r="J62" i="90"/>
  <c r="I62" i="90"/>
  <c r="I63" i="90"/>
  <c r="J63" i="90"/>
  <c r="J58" i="90"/>
  <c r="I58" i="90"/>
  <c r="I43" i="90"/>
  <c r="J43" i="90"/>
  <c r="I30" i="90"/>
  <c r="J30" i="90"/>
  <c r="J16" i="90"/>
  <c r="I16" i="90"/>
  <c r="I232" i="90"/>
  <c r="I248" i="90"/>
  <c r="M232" i="90"/>
  <c r="M297" i="90"/>
  <c r="N297" i="90"/>
  <c r="M262" i="90"/>
  <c r="N259" i="90"/>
  <c r="M259" i="90"/>
  <c r="M253" i="90"/>
  <c r="N253" i="90"/>
  <c r="N237" i="90"/>
  <c r="M237" i="90"/>
  <c r="M234" i="90" s="1"/>
  <c r="L234" i="90"/>
  <c r="N234" i="90" s="1"/>
  <c r="N221" i="90"/>
  <c r="M221" i="90"/>
  <c r="N218" i="90"/>
  <c r="M218" i="90"/>
  <c r="M167" i="90"/>
  <c r="M165" i="90" s="1"/>
  <c r="L165" i="90"/>
  <c r="N158" i="90"/>
  <c r="M158" i="90"/>
  <c r="N159" i="90"/>
  <c r="M159" i="90"/>
  <c r="N157" i="90"/>
  <c r="M157" i="90"/>
  <c r="N145" i="90"/>
  <c r="M145" i="90"/>
  <c r="N138" i="90"/>
  <c r="M138" i="90"/>
  <c r="N127" i="90"/>
  <c r="M127" i="90"/>
  <c r="M118" i="90"/>
  <c r="M108" i="90"/>
  <c r="N108" i="90"/>
  <c r="M92" i="90"/>
  <c r="N92" i="90"/>
  <c r="M80" i="90"/>
  <c r="N80" i="90"/>
  <c r="M81" i="90"/>
  <c r="N81" i="90"/>
  <c r="N84" i="90"/>
  <c r="M84" i="90"/>
  <c r="M76" i="90"/>
  <c r="N76" i="90"/>
  <c r="M73" i="90"/>
  <c r="N73" i="90"/>
  <c r="M74" i="90"/>
  <c r="N74" i="90"/>
  <c r="N44" i="90"/>
  <c r="M44" i="90"/>
  <c r="N45" i="90"/>
  <c r="M45" i="90"/>
  <c r="N30" i="90"/>
  <c r="M30" i="90"/>
  <c r="M24" i="90"/>
  <c r="N24" i="90"/>
  <c r="M22" i="90"/>
  <c r="N22" i="90"/>
  <c r="N21" i="90"/>
  <c r="M21" i="90"/>
  <c r="M248" i="90"/>
  <c r="M57" i="90"/>
  <c r="M260" i="90"/>
  <c r="M255" i="90"/>
  <c r="M254" i="90"/>
  <c r="Q217" i="90"/>
  <c r="R217" i="90"/>
  <c r="R222" i="90"/>
  <c r="Q222" i="90"/>
  <c r="P196" i="90"/>
  <c r="Q198" i="90"/>
  <c r="Q196" i="90" s="1"/>
  <c r="P165" i="90"/>
  <c r="Q167" i="90"/>
  <c r="Q165" i="90" s="1"/>
  <c r="R159" i="90"/>
  <c r="Q159" i="90"/>
  <c r="Q136" i="90"/>
  <c r="R136" i="90"/>
  <c r="R138" i="90"/>
  <c r="Q138" i="90"/>
  <c r="R112" i="90"/>
  <c r="Q112" i="90"/>
  <c r="R114" i="90"/>
  <c r="Q114" i="90"/>
  <c r="R93" i="90"/>
  <c r="Q93" i="90"/>
  <c r="R82" i="90"/>
  <c r="Q82" i="90"/>
  <c r="R80" i="90"/>
  <c r="Q80" i="90"/>
  <c r="R86" i="90"/>
  <c r="Q86" i="90"/>
  <c r="Q73" i="90"/>
  <c r="R73" i="90"/>
  <c r="R63" i="90"/>
  <c r="Q63" i="90"/>
  <c r="Q44" i="90"/>
  <c r="R44" i="90"/>
  <c r="R31" i="90"/>
  <c r="Q31" i="90"/>
  <c r="Q28" i="90"/>
  <c r="R28" i="90"/>
  <c r="Q15" i="90"/>
  <c r="R15" i="90"/>
  <c r="Q103" i="90"/>
  <c r="Q262" i="90"/>
  <c r="Q232" i="90"/>
  <c r="Q254" i="90"/>
  <c r="Q57" i="90"/>
  <c r="AE187" i="90"/>
  <c r="AE121" i="90"/>
  <c r="AE211" i="90"/>
  <c r="AF121" i="90"/>
  <c r="AT299" i="90"/>
  <c r="AE239" i="90"/>
  <c r="AE9" i="90"/>
  <c r="AF9" i="90"/>
  <c r="U81" i="90"/>
  <c r="U254" i="90"/>
  <c r="V245" i="90"/>
  <c r="U245" i="90"/>
  <c r="U248" i="90"/>
  <c r="V216" i="90"/>
  <c r="U216" i="90"/>
  <c r="V217" i="90"/>
  <c r="U217" i="90"/>
  <c r="T183" i="90"/>
  <c r="V183" i="90" s="1"/>
  <c r="U185" i="90"/>
  <c r="U183" i="90" s="1"/>
  <c r="V185" i="90"/>
  <c r="V177" i="90"/>
  <c r="U177" i="90"/>
  <c r="V154" i="90"/>
  <c r="U154" i="90"/>
  <c r="V159" i="90"/>
  <c r="U159" i="90"/>
  <c r="V156" i="90"/>
  <c r="U156" i="90"/>
  <c r="U158" i="90"/>
  <c r="V158" i="90"/>
  <c r="V138" i="90"/>
  <c r="U138" i="90"/>
  <c r="T134" i="90"/>
  <c r="V134" i="90" s="1"/>
  <c r="U137" i="90"/>
  <c r="V137" i="90"/>
  <c r="V132" i="90"/>
  <c r="T130" i="90"/>
  <c r="V130" i="90" s="1"/>
  <c r="U132" i="90"/>
  <c r="U130" i="90" s="1"/>
  <c r="V127" i="90"/>
  <c r="U127" i="90"/>
  <c r="U128" i="90"/>
  <c r="V128" i="90"/>
  <c r="U118" i="90"/>
  <c r="V112" i="90"/>
  <c r="U112" i="90"/>
  <c r="V109" i="90"/>
  <c r="U109" i="90"/>
  <c r="U107" i="90"/>
  <c r="V107" i="90"/>
  <c r="V110" i="90"/>
  <c r="U110" i="90"/>
  <c r="U108" i="90"/>
  <c r="V108" i="90"/>
  <c r="V113" i="90"/>
  <c r="U113" i="90"/>
  <c r="V102" i="90"/>
  <c r="U102" i="90"/>
  <c r="V93" i="90"/>
  <c r="U93" i="90"/>
  <c r="U92" i="90"/>
  <c r="V92" i="90"/>
  <c r="V83" i="90"/>
  <c r="U83" i="90"/>
  <c r="T68" i="90"/>
  <c r="V68" i="90" s="1"/>
  <c r="V72" i="90"/>
  <c r="U72" i="90"/>
  <c r="V75" i="90"/>
  <c r="U75" i="90"/>
  <c r="V70" i="90"/>
  <c r="U70" i="90"/>
  <c r="V76" i="90"/>
  <c r="U76" i="90"/>
  <c r="V74" i="90"/>
  <c r="U74" i="90"/>
  <c r="V71" i="90"/>
  <c r="U71" i="90"/>
  <c r="U66" i="90"/>
  <c r="V66" i="90"/>
  <c r="V55" i="90"/>
  <c r="U55" i="90"/>
  <c r="V58" i="90"/>
  <c r="U58" i="90"/>
  <c r="V49" i="90"/>
  <c r="U49" i="90"/>
  <c r="U47" i="90" s="1"/>
  <c r="T47" i="90"/>
  <c r="V47" i="90" s="1"/>
  <c r="V42" i="90"/>
  <c r="U42" i="90"/>
  <c r="V37" i="90"/>
  <c r="U37" i="90"/>
  <c r="U34" i="90" s="1"/>
  <c r="T34" i="90"/>
  <c r="V34" i="90" s="1"/>
  <c r="V28" i="90"/>
  <c r="U28" i="90"/>
  <c r="V21" i="90"/>
  <c r="U21" i="90"/>
  <c r="V13" i="90"/>
  <c r="U13" i="90"/>
  <c r="U232" i="90"/>
  <c r="AW299" i="90"/>
  <c r="AF51" i="90"/>
  <c r="AF239" i="90"/>
  <c r="AX299" i="90"/>
  <c r="AF211" i="90"/>
  <c r="AE51" i="90"/>
  <c r="AF187" i="90"/>
  <c r="AS299" i="90"/>
  <c r="AE163" i="90"/>
  <c r="AF163" i="90"/>
  <c r="E56" i="90" l="1"/>
  <c r="E287" i="90"/>
  <c r="E285" i="90" s="1"/>
  <c r="F297" i="90"/>
  <c r="E297" i="90"/>
  <c r="D285" i="90"/>
  <c r="F285" i="90" s="1"/>
  <c r="F287" i="90"/>
  <c r="E278" i="90"/>
  <c r="E276" i="90" s="1"/>
  <c r="E274" i="90" s="1"/>
  <c r="D276" i="90"/>
  <c r="D274" i="90" s="1"/>
  <c r="F272" i="90"/>
  <c r="D270" i="90"/>
  <c r="F270" i="90" s="1"/>
  <c r="E272" i="90"/>
  <c r="E270" i="90" s="1"/>
  <c r="F263" i="90"/>
  <c r="E263" i="90"/>
  <c r="E257" i="90" s="1"/>
  <c r="D257" i="90"/>
  <c r="F257" i="90" s="1"/>
  <c r="F253" i="90"/>
  <c r="E253" i="90"/>
  <c r="E231" i="90"/>
  <c r="F231" i="90"/>
  <c r="E227" i="90"/>
  <c r="F227" i="90"/>
  <c r="F219" i="90"/>
  <c r="E219" i="90"/>
  <c r="F221" i="90"/>
  <c r="E221" i="90"/>
  <c r="F215" i="90"/>
  <c r="E215" i="90"/>
  <c r="F177" i="90"/>
  <c r="E177" i="90"/>
  <c r="F154" i="90"/>
  <c r="E154" i="90"/>
  <c r="F158" i="90"/>
  <c r="E158" i="90"/>
  <c r="E36" i="90"/>
  <c r="D148" i="90"/>
  <c r="F148" i="90" s="1"/>
  <c r="F150" i="90"/>
  <c r="E150" i="90"/>
  <c r="E148" i="90" s="1"/>
  <c r="E146" i="90"/>
  <c r="F146" i="90"/>
  <c r="F145" i="90"/>
  <c r="E145" i="90"/>
  <c r="D143" i="90"/>
  <c r="F143" i="90" s="1"/>
  <c r="F141" i="90"/>
  <c r="E141" i="90"/>
  <c r="F136" i="90"/>
  <c r="E136" i="90"/>
  <c r="F140" i="90"/>
  <c r="E140" i="90"/>
  <c r="E138" i="90"/>
  <c r="F138" i="90"/>
  <c r="D134" i="90"/>
  <c r="F134" i="90" s="1"/>
  <c r="F127" i="90"/>
  <c r="E127" i="90"/>
  <c r="F110" i="90"/>
  <c r="E110" i="90"/>
  <c r="F112" i="90"/>
  <c r="E112" i="90"/>
  <c r="F111" i="90"/>
  <c r="E111" i="90"/>
  <c r="E107" i="90"/>
  <c r="D105" i="90"/>
  <c r="F105" i="90" s="1"/>
  <c r="F107" i="90"/>
  <c r="F109" i="90"/>
  <c r="E109" i="90"/>
  <c r="F101" i="90"/>
  <c r="E101" i="90"/>
  <c r="E99" i="90" s="1"/>
  <c r="D99" i="90"/>
  <c r="F99" i="90" s="1"/>
  <c r="F93" i="90"/>
  <c r="E93" i="90"/>
  <c r="E80" i="90"/>
  <c r="F80" i="90"/>
  <c r="E83" i="90"/>
  <c r="F83" i="90"/>
  <c r="F85" i="90"/>
  <c r="E85" i="90"/>
  <c r="E82" i="90"/>
  <c r="F82" i="90"/>
  <c r="F73" i="90"/>
  <c r="E73" i="90"/>
  <c r="E71" i="90"/>
  <c r="F71" i="90"/>
  <c r="F66" i="90"/>
  <c r="E66" i="90"/>
  <c r="F62" i="90"/>
  <c r="D60" i="90"/>
  <c r="F60" i="90" s="1"/>
  <c r="E62" i="90"/>
  <c r="E64" i="90"/>
  <c r="F64" i="90"/>
  <c r="E63" i="90"/>
  <c r="F63" i="90"/>
  <c r="F65" i="90"/>
  <c r="E65" i="90"/>
  <c r="F58" i="90"/>
  <c r="E58" i="90"/>
  <c r="E57" i="90"/>
  <c r="F45" i="90"/>
  <c r="E45" i="90"/>
  <c r="E42" i="90"/>
  <c r="F42" i="90"/>
  <c r="E43" i="90"/>
  <c r="F43" i="90"/>
  <c r="F29" i="90"/>
  <c r="E29" i="90"/>
  <c r="F23" i="90"/>
  <c r="E23" i="90"/>
  <c r="F21" i="90"/>
  <c r="E21" i="90"/>
  <c r="F16" i="90"/>
  <c r="E16" i="90"/>
  <c r="D11" i="90"/>
  <c r="E13" i="90"/>
  <c r="F13" i="90"/>
  <c r="E232" i="90"/>
  <c r="I260" i="90"/>
  <c r="I241" i="90"/>
  <c r="H241" i="90"/>
  <c r="J241" i="90" s="1"/>
  <c r="I289" i="90"/>
  <c r="I287" i="90" s="1"/>
  <c r="I285" i="90" s="1"/>
  <c r="H287" i="90"/>
  <c r="J263" i="90"/>
  <c r="I263" i="90"/>
  <c r="J259" i="90"/>
  <c r="I259" i="90"/>
  <c r="H251" i="90"/>
  <c r="I253" i="90"/>
  <c r="I251" i="90" s="1"/>
  <c r="J253" i="90"/>
  <c r="I221" i="90"/>
  <c r="J221" i="90"/>
  <c r="J218" i="90"/>
  <c r="I218" i="90"/>
  <c r="H196" i="90"/>
  <c r="I198" i="90"/>
  <c r="I196" i="90" s="1"/>
  <c r="I112" i="90"/>
  <c r="I167" i="90"/>
  <c r="I165" i="90" s="1"/>
  <c r="H165" i="90"/>
  <c r="J155" i="90"/>
  <c r="I155" i="90"/>
  <c r="I127" i="90"/>
  <c r="J127" i="90"/>
  <c r="I111" i="90"/>
  <c r="J111" i="90"/>
  <c r="I99" i="90"/>
  <c r="H95" i="90"/>
  <c r="J95" i="90" s="1"/>
  <c r="J97" i="90"/>
  <c r="I97" i="90"/>
  <c r="I95" i="90" s="1"/>
  <c r="J84" i="90"/>
  <c r="I84" i="90"/>
  <c r="J74" i="90"/>
  <c r="I74" i="90"/>
  <c r="H68" i="90"/>
  <c r="J68" i="90" s="1"/>
  <c r="J64" i="90"/>
  <c r="I64" i="90"/>
  <c r="I56" i="90"/>
  <c r="J56" i="90"/>
  <c r="J41" i="90"/>
  <c r="I41" i="90"/>
  <c r="J45" i="90"/>
  <c r="I45" i="90"/>
  <c r="J42" i="90"/>
  <c r="I42" i="90"/>
  <c r="H34" i="90"/>
  <c r="J34" i="90" s="1"/>
  <c r="J36" i="90"/>
  <c r="I36" i="90"/>
  <c r="J29" i="90"/>
  <c r="I29" i="90"/>
  <c r="J28" i="90"/>
  <c r="I28" i="90"/>
  <c r="J31" i="90"/>
  <c r="I31" i="90"/>
  <c r="J23" i="90"/>
  <c r="I23" i="90"/>
  <c r="J24" i="90"/>
  <c r="I24" i="90"/>
  <c r="I13" i="90"/>
  <c r="J13" i="90"/>
  <c r="L241" i="90"/>
  <c r="N241" i="90" s="1"/>
  <c r="N296" i="90"/>
  <c r="M296" i="90"/>
  <c r="M294" i="90" s="1"/>
  <c r="M292" i="90" s="1"/>
  <c r="L294" i="90"/>
  <c r="M289" i="90"/>
  <c r="M278" i="90"/>
  <c r="M276" i="90" s="1"/>
  <c r="M274" i="90" s="1"/>
  <c r="L276" i="90"/>
  <c r="L274" i="90" s="1"/>
  <c r="M267" i="90"/>
  <c r="M265" i="90" s="1"/>
  <c r="L265" i="90"/>
  <c r="N265" i="90" s="1"/>
  <c r="N267" i="90"/>
  <c r="L251" i="90"/>
  <c r="M251" i="90"/>
  <c r="M245" i="90"/>
  <c r="M244" i="90"/>
  <c r="L229" i="90"/>
  <c r="N229" i="90" s="1"/>
  <c r="M231" i="90"/>
  <c r="M229" i="90" s="1"/>
  <c r="N231" i="90"/>
  <c r="N227" i="90"/>
  <c r="M227" i="90"/>
  <c r="N222" i="90"/>
  <c r="M222" i="90"/>
  <c r="M216" i="90"/>
  <c r="N216" i="90"/>
  <c r="M215" i="90"/>
  <c r="N215" i="90"/>
  <c r="M209" i="90"/>
  <c r="M207" i="90" s="1"/>
  <c r="L207" i="90"/>
  <c r="L169" i="90"/>
  <c r="M171" i="90"/>
  <c r="N156" i="90"/>
  <c r="M156" i="90"/>
  <c r="M155" i="90"/>
  <c r="N155" i="90"/>
  <c r="M160" i="90"/>
  <c r="N160" i="90"/>
  <c r="N161" i="90"/>
  <c r="M161" i="90"/>
  <c r="M150" i="90"/>
  <c r="M148" i="90" s="1"/>
  <c r="N150" i="90"/>
  <c r="L148" i="90"/>
  <c r="N148" i="90" s="1"/>
  <c r="M146" i="90"/>
  <c r="M143" i="90" s="1"/>
  <c r="N146" i="90"/>
  <c r="L143" i="90"/>
  <c r="N143" i="90" s="1"/>
  <c r="M140" i="90"/>
  <c r="N140" i="90"/>
  <c r="M139" i="90"/>
  <c r="N139" i="90"/>
  <c r="M136" i="90"/>
  <c r="N136" i="90"/>
  <c r="M126" i="90"/>
  <c r="N126" i="90"/>
  <c r="N128" i="90"/>
  <c r="M128" i="90"/>
  <c r="N119" i="90"/>
  <c r="M119" i="90"/>
  <c r="M116" i="90" s="1"/>
  <c r="L116" i="90"/>
  <c r="N116" i="90" s="1"/>
  <c r="N109" i="90"/>
  <c r="M109" i="90"/>
  <c r="N107" i="90"/>
  <c r="M107" i="90"/>
  <c r="M112" i="90"/>
  <c r="N112" i="90"/>
  <c r="N113" i="90"/>
  <c r="M113" i="90"/>
  <c r="M114" i="90"/>
  <c r="N114" i="90"/>
  <c r="N101" i="90"/>
  <c r="M101" i="90"/>
  <c r="L99" i="90"/>
  <c r="N99" i="90" s="1"/>
  <c r="N102" i="90"/>
  <c r="M102" i="90"/>
  <c r="L95" i="90"/>
  <c r="N95" i="90" s="1"/>
  <c r="N97" i="90"/>
  <c r="M97" i="90"/>
  <c r="M95" i="90" s="1"/>
  <c r="N91" i="90"/>
  <c r="M91" i="90"/>
  <c r="M90" i="90"/>
  <c r="N90" i="90"/>
  <c r="N86" i="90"/>
  <c r="M86" i="90"/>
  <c r="N83" i="90"/>
  <c r="M83" i="90"/>
  <c r="N75" i="90"/>
  <c r="M75" i="90"/>
  <c r="N72" i="90"/>
  <c r="M72" i="90"/>
  <c r="M65" i="90"/>
  <c r="N65" i="90"/>
  <c r="N66" i="90"/>
  <c r="M66" i="90"/>
  <c r="N62" i="90"/>
  <c r="M62" i="90"/>
  <c r="N64" i="90"/>
  <c r="M64" i="90"/>
  <c r="L60" i="90"/>
  <c r="N60" i="90" s="1"/>
  <c r="N56" i="90"/>
  <c r="M56" i="90"/>
  <c r="L53" i="90"/>
  <c r="M58" i="90"/>
  <c r="N58" i="90"/>
  <c r="M49" i="90"/>
  <c r="M47" i="90" s="1"/>
  <c r="L47" i="90"/>
  <c r="N47" i="90" s="1"/>
  <c r="N49" i="90"/>
  <c r="N42" i="90"/>
  <c r="M42" i="90"/>
  <c r="N43" i="90"/>
  <c r="M43" i="90"/>
  <c r="L39" i="90"/>
  <c r="N39" i="90" s="1"/>
  <c r="M41" i="90"/>
  <c r="N41" i="90"/>
  <c r="N29" i="90"/>
  <c r="M29" i="90"/>
  <c r="M28" i="90"/>
  <c r="N28" i="90"/>
  <c r="M15" i="90"/>
  <c r="N15" i="90"/>
  <c r="N16" i="90"/>
  <c r="M16" i="90"/>
  <c r="L287" i="90"/>
  <c r="Q297" i="90"/>
  <c r="R297" i="90"/>
  <c r="Q296" i="90"/>
  <c r="P294" i="90"/>
  <c r="Q290" i="90"/>
  <c r="R290" i="90"/>
  <c r="Q289" i="90"/>
  <c r="P287" i="90"/>
  <c r="Q278" i="90"/>
  <c r="Q276" i="90" s="1"/>
  <c r="Q274" i="90" s="1"/>
  <c r="P276" i="90"/>
  <c r="P274" i="90" s="1"/>
  <c r="R267" i="90"/>
  <c r="P265" i="90"/>
  <c r="R265" i="90" s="1"/>
  <c r="Q267" i="90"/>
  <c r="Q265" i="90" s="1"/>
  <c r="R263" i="90"/>
  <c r="Q263" i="90"/>
  <c r="R253" i="90"/>
  <c r="Q253" i="90"/>
  <c r="Q251" i="90" s="1"/>
  <c r="P251" i="90"/>
  <c r="P241" i="90"/>
  <c r="R241" i="90" s="1"/>
  <c r="Q245" i="90"/>
  <c r="R245" i="90"/>
  <c r="P234" i="90"/>
  <c r="R234" i="90" s="1"/>
  <c r="R237" i="90"/>
  <c r="Q237" i="90"/>
  <c r="Q234" i="90" s="1"/>
  <c r="R231" i="90"/>
  <c r="Q231" i="90"/>
  <c r="Q229" i="90" s="1"/>
  <c r="P229" i="90"/>
  <c r="R229" i="90" s="1"/>
  <c r="Q227" i="90"/>
  <c r="R227" i="90"/>
  <c r="Q221" i="90"/>
  <c r="R221" i="90"/>
  <c r="R216" i="90"/>
  <c r="Q216" i="90"/>
  <c r="Q220" i="90"/>
  <c r="R220" i="90"/>
  <c r="R218" i="90"/>
  <c r="Q218" i="90"/>
  <c r="R177" i="90"/>
  <c r="Q177" i="90"/>
  <c r="R161" i="90"/>
  <c r="Q161" i="90"/>
  <c r="R160" i="90"/>
  <c r="Q160" i="90"/>
  <c r="R155" i="90"/>
  <c r="Q155" i="90"/>
  <c r="R157" i="90"/>
  <c r="Q157" i="90"/>
  <c r="R154" i="90"/>
  <c r="Q154" i="90"/>
  <c r="R150" i="90"/>
  <c r="P148" i="90"/>
  <c r="R148" i="90" s="1"/>
  <c r="Q150" i="90"/>
  <c r="Q148" i="90" s="1"/>
  <c r="Q145" i="90"/>
  <c r="P143" i="90"/>
  <c r="R143" i="90" s="1"/>
  <c r="R145" i="90"/>
  <c r="R146" i="90"/>
  <c r="Q146" i="90"/>
  <c r="Q140" i="90"/>
  <c r="R140" i="90"/>
  <c r="R139" i="90"/>
  <c r="Q139" i="90"/>
  <c r="Q141" i="90"/>
  <c r="R141" i="90"/>
  <c r="Q127" i="90"/>
  <c r="R127" i="90"/>
  <c r="Q126" i="90"/>
  <c r="R126" i="90"/>
  <c r="R128" i="90"/>
  <c r="Q128" i="90"/>
  <c r="Q109" i="90"/>
  <c r="R109" i="90"/>
  <c r="R110" i="90"/>
  <c r="Q110" i="90"/>
  <c r="R108" i="90"/>
  <c r="Q108" i="90"/>
  <c r="Q113" i="90"/>
  <c r="R113" i="90"/>
  <c r="R111" i="90"/>
  <c r="Q111" i="90"/>
  <c r="R101" i="90"/>
  <c r="Q101" i="90"/>
  <c r="P99" i="90"/>
  <c r="R99" i="90" s="1"/>
  <c r="R102" i="90"/>
  <c r="Q102" i="90"/>
  <c r="R90" i="90"/>
  <c r="Q90" i="90"/>
  <c r="P88" i="90"/>
  <c r="R88" i="90" s="1"/>
  <c r="Q92" i="90"/>
  <c r="R92" i="90"/>
  <c r="R91" i="90"/>
  <c r="Q91" i="90"/>
  <c r="P60" i="90"/>
  <c r="R60" i="90" s="1"/>
  <c r="R81" i="90"/>
  <c r="Q81" i="90"/>
  <c r="R85" i="90"/>
  <c r="Q85" i="90"/>
  <c r="Q83" i="90"/>
  <c r="R83" i="90"/>
  <c r="P78" i="90"/>
  <c r="R78" i="90" s="1"/>
  <c r="R70" i="90"/>
  <c r="Q70" i="90"/>
  <c r="R76" i="90"/>
  <c r="Q76" i="90"/>
  <c r="R71" i="90"/>
  <c r="Q71" i="90"/>
  <c r="P68" i="90"/>
  <c r="R68" i="90" s="1"/>
  <c r="R75" i="90"/>
  <c r="Q75" i="90"/>
  <c r="R65" i="90"/>
  <c r="Q65" i="90"/>
  <c r="R64" i="90"/>
  <c r="Q64" i="90"/>
  <c r="R66" i="90"/>
  <c r="Q66" i="90"/>
  <c r="Q58" i="90"/>
  <c r="R58" i="90"/>
  <c r="R49" i="90"/>
  <c r="Q49" i="90"/>
  <c r="Q47" i="90" s="1"/>
  <c r="P47" i="90"/>
  <c r="R47" i="90" s="1"/>
  <c r="Q45" i="90"/>
  <c r="R45" i="90"/>
  <c r="Q41" i="90"/>
  <c r="R41" i="90"/>
  <c r="R43" i="90"/>
  <c r="Q43" i="90"/>
  <c r="R29" i="90"/>
  <c r="Q29" i="90"/>
  <c r="R30" i="90"/>
  <c r="Q30" i="90"/>
  <c r="R20" i="90"/>
  <c r="Q20" i="90"/>
  <c r="P18" i="90"/>
  <c r="R18" i="90" s="1"/>
  <c r="Q22" i="90"/>
  <c r="R22" i="90"/>
  <c r="R24" i="90"/>
  <c r="Q24" i="90"/>
  <c r="R21" i="90"/>
  <c r="Q21" i="90"/>
  <c r="R23" i="90"/>
  <c r="Q23" i="90"/>
  <c r="R14" i="90"/>
  <c r="Q14" i="90"/>
  <c r="Q16" i="90"/>
  <c r="R16" i="90"/>
  <c r="R13" i="90"/>
  <c r="Q13" i="90"/>
  <c r="P11" i="90"/>
  <c r="Q260" i="90"/>
  <c r="P39" i="90"/>
  <c r="R39" i="90" s="1"/>
  <c r="U297" i="90"/>
  <c r="V297" i="90"/>
  <c r="V290" i="90"/>
  <c r="U290" i="90"/>
  <c r="U287" i="90" s="1"/>
  <c r="U285" i="90" s="1"/>
  <c r="T287" i="90"/>
  <c r="T270" i="90"/>
  <c r="V270" i="90" s="1"/>
  <c r="V272" i="90"/>
  <c r="U272" i="90"/>
  <c r="U270" i="90" s="1"/>
  <c r="V267" i="90"/>
  <c r="U267" i="90"/>
  <c r="U265" i="90" s="1"/>
  <c r="T265" i="90"/>
  <c r="V265" i="90" s="1"/>
  <c r="V259" i="90"/>
  <c r="U259" i="90"/>
  <c r="V253" i="90"/>
  <c r="U253" i="90"/>
  <c r="U251" i="90" s="1"/>
  <c r="T251" i="90"/>
  <c r="V244" i="90"/>
  <c r="U218" i="90"/>
  <c r="V218" i="90"/>
  <c r="V215" i="90"/>
  <c r="U215" i="90"/>
  <c r="V220" i="90"/>
  <c r="U220" i="90"/>
  <c r="U222" i="90"/>
  <c r="V222" i="90"/>
  <c r="U209" i="90"/>
  <c r="U207" i="90" s="1"/>
  <c r="T207" i="90"/>
  <c r="T196" i="90"/>
  <c r="V196" i="90" s="1"/>
  <c r="U198" i="90"/>
  <c r="U196" i="90" s="1"/>
  <c r="T169" i="90"/>
  <c r="T163" i="90" s="1"/>
  <c r="U171" i="90"/>
  <c r="U169" i="90" s="1"/>
  <c r="U163" i="90" s="1"/>
  <c r="U157" i="90"/>
  <c r="V157" i="90"/>
  <c r="V155" i="90"/>
  <c r="U155" i="90"/>
  <c r="T152" i="90"/>
  <c r="V152" i="90" s="1"/>
  <c r="V146" i="90"/>
  <c r="U146" i="90"/>
  <c r="T143" i="90"/>
  <c r="V143" i="90" s="1"/>
  <c r="U145" i="90"/>
  <c r="V145" i="90"/>
  <c r="V140" i="90"/>
  <c r="U140" i="90"/>
  <c r="U134" i="90" s="1"/>
  <c r="V125" i="90"/>
  <c r="U125" i="90"/>
  <c r="V119" i="90"/>
  <c r="U119" i="90"/>
  <c r="U116" i="90" s="1"/>
  <c r="T116" i="90"/>
  <c r="V116" i="90" s="1"/>
  <c r="V111" i="90"/>
  <c r="U111" i="90"/>
  <c r="U105" i="90" s="1"/>
  <c r="T105" i="90"/>
  <c r="V105" i="90" s="1"/>
  <c r="U101" i="90"/>
  <c r="U99" i="90" s="1"/>
  <c r="T99" i="90"/>
  <c r="V99" i="90" s="1"/>
  <c r="V101" i="90"/>
  <c r="T78" i="90"/>
  <c r="V78" i="90" s="1"/>
  <c r="V84" i="90"/>
  <c r="U84" i="90"/>
  <c r="V80" i="90"/>
  <c r="U80" i="90"/>
  <c r="V85" i="90"/>
  <c r="U85" i="90"/>
  <c r="U73" i="90"/>
  <c r="U68" i="90" s="1"/>
  <c r="V73" i="90"/>
  <c r="V64" i="90"/>
  <c r="U64" i="90"/>
  <c r="V65" i="90"/>
  <c r="U65" i="90"/>
  <c r="T60" i="90"/>
  <c r="V60" i="90" s="1"/>
  <c r="V62" i="90"/>
  <c r="U62" i="90"/>
  <c r="V63" i="90"/>
  <c r="U63" i="90"/>
  <c r="T39" i="90"/>
  <c r="V39" i="90" s="1"/>
  <c r="V41" i="90"/>
  <c r="U41" i="90"/>
  <c r="V45" i="90"/>
  <c r="U45" i="90"/>
  <c r="V31" i="90"/>
  <c r="U31" i="90"/>
  <c r="V30" i="90"/>
  <c r="U30" i="90"/>
  <c r="V24" i="90"/>
  <c r="U24" i="90"/>
  <c r="AB294" i="90"/>
  <c r="AB292" i="90" s="1"/>
  <c r="AA294" i="90"/>
  <c r="AA292" i="90" s="1"/>
  <c r="AB287" i="90"/>
  <c r="AB285" i="90" s="1"/>
  <c r="AA287" i="90"/>
  <c r="AA285" i="90" s="1"/>
  <c r="AB276" i="90"/>
  <c r="AB274" i="90" s="1"/>
  <c r="AA276" i="90"/>
  <c r="AA274" i="90" s="1"/>
  <c r="W276" i="90"/>
  <c r="AB270" i="90"/>
  <c r="AA270" i="90"/>
  <c r="W270" i="90"/>
  <c r="AB265" i="90"/>
  <c r="AA265" i="90"/>
  <c r="W265" i="90"/>
  <c r="AB257" i="90"/>
  <c r="AA257" i="90"/>
  <c r="W257" i="90"/>
  <c r="AB251" i="90"/>
  <c r="AA251" i="90"/>
  <c r="AB241" i="90"/>
  <c r="AA241" i="90"/>
  <c r="AB234" i="90"/>
  <c r="AA234" i="90"/>
  <c r="AB229" i="90"/>
  <c r="AA229" i="90"/>
  <c r="AB224" i="90"/>
  <c r="AA224" i="90"/>
  <c r="AB213" i="90"/>
  <c r="AA213" i="90"/>
  <c r="AB207" i="90"/>
  <c r="AA207" i="90"/>
  <c r="AB196" i="90"/>
  <c r="AA196" i="90"/>
  <c r="AB189" i="90"/>
  <c r="AA189" i="90"/>
  <c r="AB183" i="90"/>
  <c r="AA183" i="90"/>
  <c r="AB179" i="90"/>
  <c r="AA179" i="90"/>
  <c r="AB169" i="90"/>
  <c r="AA169" i="90"/>
  <c r="AB165" i="90"/>
  <c r="AA165" i="90"/>
  <c r="AB152" i="90"/>
  <c r="AA152" i="90"/>
  <c r="AB148" i="90"/>
  <c r="AA148" i="90"/>
  <c r="AB143" i="90"/>
  <c r="AA143" i="90"/>
  <c r="AB134" i="90"/>
  <c r="AA134" i="90"/>
  <c r="AB130" i="90"/>
  <c r="AA130" i="90"/>
  <c r="AB123" i="90"/>
  <c r="AA123" i="90"/>
  <c r="AB116" i="90"/>
  <c r="AA116" i="90"/>
  <c r="AB105" i="90"/>
  <c r="AA105" i="90"/>
  <c r="AB99" i="90"/>
  <c r="AA99" i="90"/>
  <c r="AB95" i="90"/>
  <c r="AA95" i="90"/>
  <c r="AB88" i="90"/>
  <c r="AA88" i="90"/>
  <c r="AB78" i="90"/>
  <c r="AA78" i="90"/>
  <c r="AB68" i="90"/>
  <c r="AA68" i="90"/>
  <c r="AB60" i="90"/>
  <c r="AA60" i="90"/>
  <c r="AB53" i="90"/>
  <c r="AA53" i="90"/>
  <c r="AB47" i="90"/>
  <c r="AA47" i="90"/>
  <c r="AB39" i="90"/>
  <c r="AA39" i="90"/>
  <c r="AB34" i="90"/>
  <c r="AA34" i="90"/>
  <c r="AB26" i="90"/>
  <c r="AA26" i="90"/>
  <c r="AB18" i="90"/>
  <c r="AA18" i="90"/>
  <c r="AB11" i="90"/>
  <c r="AA11" i="90"/>
  <c r="W294" i="90"/>
  <c r="W292" i="90" s="1"/>
  <c r="W287" i="90"/>
  <c r="W285" i="90" s="1"/>
  <c r="W251" i="90"/>
  <c r="W241" i="90"/>
  <c r="W234" i="90"/>
  <c r="W229" i="90"/>
  <c r="W224" i="90"/>
  <c r="W213" i="90"/>
  <c r="W207" i="90"/>
  <c r="W196" i="90"/>
  <c r="W189" i="90"/>
  <c r="W183" i="90"/>
  <c r="X179" i="90"/>
  <c r="W179" i="90"/>
  <c r="W165" i="90"/>
  <c r="W169" i="90"/>
  <c r="W152" i="90"/>
  <c r="W148" i="90"/>
  <c r="W143" i="90"/>
  <c r="W134" i="90"/>
  <c r="W130" i="90"/>
  <c r="W123" i="90"/>
  <c r="W116" i="90"/>
  <c r="W105" i="90"/>
  <c r="W99" i="90"/>
  <c r="W95" i="90"/>
  <c r="W88" i="90"/>
  <c r="W78" i="90"/>
  <c r="W68" i="90"/>
  <c r="W60" i="90"/>
  <c r="W53" i="90"/>
  <c r="W47" i="90"/>
  <c r="W39" i="90"/>
  <c r="W34" i="90"/>
  <c r="W26" i="90"/>
  <c r="W18" i="90"/>
  <c r="W11" i="90"/>
  <c r="Y283" i="90"/>
  <c r="Y279" i="90"/>
  <c r="Y268" i="90"/>
  <c r="Y261" i="90"/>
  <c r="Y249" i="90"/>
  <c r="Y247" i="90"/>
  <c r="Y246" i="90"/>
  <c r="Y243" i="90"/>
  <c r="Y236" i="90"/>
  <c r="Y205" i="90"/>
  <c r="Y204" i="90"/>
  <c r="Y203" i="90"/>
  <c r="Y202" i="90"/>
  <c r="Y201" i="90"/>
  <c r="Y200" i="90"/>
  <c r="Y199" i="90"/>
  <c r="Y193" i="90"/>
  <c r="Y192" i="90"/>
  <c r="Y191" i="90"/>
  <c r="Y181" i="90"/>
  <c r="Y179" i="90" s="1"/>
  <c r="Y176" i="90"/>
  <c r="Y175" i="90"/>
  <c r="Y174" i="90"/>
  <c r="Y173" i="90"/>
  <c r="Y172" i="90"/>
  <c r="Y281" i="90"/>
  <c r="E248" i="90" l="1"/>
  <c r="E241" i="90" s="1"/>
  <c r="D241" i="90"/>
  <c r="F241" i="90" s="1"/>
  <c r="E296" i="90"/>
  <c r="E294" i="90" s="1"/>
  <c r="E292" i="90" s="1"/>
  <c r="D294" i="90"/>
  <c r="F296" i="90"/>
  <c r="F267" i="90"/>
  <c r="E267" i="90"/>
  <c r="E265" i="90" s="1"/>
  <c r="D265" i="90"/>
  <c r="F265" i="90" s="1"/>
  <c r="D229" i="90"/>
  <c r="F229" i="90" s="1"/>
  <c r="E229" i="90"/>
  <c r="E222" i="90"/>
  <c r="F222" i="90"/>
  <c r="E218" i="90"/>
  <c r="F218" i="90"/>
  <c r="D213" i="90"/>
  <c r="E143" i="90"/>
  <c r="F194" i="90"/>
  <c r="E194" i="90"/>
  <c r="E189" i="90" s="1"/>
  <c r="E187" i="90" s="1"/>
  <c r="D189" i="90"/>
  <c r="E171" i="90"/>
  <c r="E169" i="90" s="1"/>
  <c r="E163" i="90" s="1"/>
  <c r="D169" i="90"/>
  <c r="F160" i="90"/>
  <c r="E160" i="90"/>
  <c r="F161" i="90"/>
  <c r="E161" i="90"/>
  <c r="D152" i="90"/>
  <c r="F152" i="90" s="1"/>
  <c r="E139" i="90"/>
  <c r="E134" i="90" s="1"/>
  <c r="F139" i="90"/>
  <c r="F126" i="90"/>
  <c r="E126" i="90"/>
  <c r="E125" i="90"/>
  <c r="D123" i="90"/>
  <c r="F125" i="90"/>
  <c r="E118" i="90"/>
  <c r="E116" i="90" s="1"/>
  <c r="D116" i="90"/>
  <c r="F116" i="90" s="1"/>
  <c r="E105" i="90"/>
  <c r="D78" i="90"/>
  <c r="F78" i="90" s="1"/>
  <c r="E90" i="90"/>
  <c r="E88" i="90" s="1"/>
  <c r="D88" i="90"/>
  <c r="F88" i="90" s="1"/>
  <c r="F90" i="90"/>
  <c r="F86" i="90"/>
  <c r="E86" i="90"/>
  <c r="F81" i="90"/>
  <c r="E81" i="90"/>
  <c r="D26" i="90"/>
  <c r="F26" i="90" s="1"/>
  <c r="E75" i="90"/>
  <c r="F75" i="90"/>
  <c r="F72" i="90"/>
  <c r="E72" i="90"/>
  <c r="F76" i="90"/>
  <c r="E76" i="90"/>
  <c r="D68" i="90"/>
  <c r="F68" i="90" s="1"/>
  <c r="E60" i="90"/>
  <c r="F55" i="90"/>
  <c r="E55" i="90"/>
  <c r="E53" i="90" s="1"/>
  <c r="D53" i="90"/>
  <c r="F41" i="90"/>
  <c r="D39" i="90"/>
  <c r="F39" i="90" s="1"/>
  <c r="E41" i="90"/>
  <c r="E39" i="90" s="1"/>
  <c r="F37" i="90"/>
  <c r="E37" i="90"/>
  <c r="E34" i="90" s="1"/>
  <c r="D34" i="90"/>
  <c r="F34" i="90" s="1"/>
  <c r="E31" i="90"/>
  <c r="F31" i="90"/>
  <c r="F32" i="90"/>
  <c r="E32" i="90"/>
  <c r="E20" i="90"/>
  <c r="F20" i="90"/>
  <c r="D18" i="90"/>
  <c r="F18" i="90" s="1"/>
  <c r="E22" i="90"/>
  <c r="F22" i="90"/>
  <c r="E14" i="90"/>
  <c r="E11" i="90" s="1"/>
  <c r="F14" i="90"/>
  <c r="F11" i="90"/>
  <c r="H257" i="90"/>
  <c r="J257" i="90" s="1"/>
  <c r="J296" i="90"/>
  <c r="H294" i="90"/>
  <c r="I296" i="90"/>
  <c r="I297" i="90"/>
  <c r="J297" i="90"/>
  <c r="H285" i="90"/>
  <c r="J285" i="90" s="1"/>
  <c r="J287" i="90"/>
  <c r="I278" i="90"/>
  <c r="I276" i="90" s="1"/>
  <c r="I274" i="90" s="1"/>
  <c r="H276" i="90"/>
  <c r="H274" i="90" s="1"/>
  <c r="I257" i="90"/>
  <c r="J267" i="90"/>
  <c r="H265" i="90"/>
  <c r="J265" i="90" s="1"/>
  <c r="I267" i="90"/>
  <c r="I265" i="90" s="1"/>
  <c r="J251" i="90"/>
  <c r="H229" i="90"/>
  <c r="J229" i="90" s="1"/>
  <c r="J231" i="90"/>
  <c r="I231" i="90"/>
  <c r="I229" i="90" s="1"/>
  <c r="I227" i="90"/>
  <c r="J227" i="90"/>
  <c r="J226" i="90"/>
  <c r="I226" i="90"/>
  <c r="H224" i="90"/>
  <c r="J224" i="90" s="1"/>
  <c r="J219" i="90"/>
  <c r="I219" i="90"/>
  <c r="J222" i="90"/>
  <c r="I222" i="90"/>
  <c r="J215" i="90"/>
  <c r="H213" i="90"/>
  <c r="I215" i="90"/>
  <c r="I209" i="90"/>
  <c r="I207" i="90" s="1"/>
  <c r="H207" i="90"/>
  <c r="J194" i="90"/>
  <c r="I194" i="90"/>
  <c r="I189" i="90" s="1"/>
  <c r="H189" i="90"/>
  <c r="H183" i="90"/>
  <c r="J183" i="90" s="1"/>
  <c r="I185" i="90"/>
  <c r="I183" i="90" s="1"/>
  <c r="J185" i="90"/>
  <c r="J177" i="90"/>
  <c r="I177" i="90"/>
  <c r="I169" i="90" s="1"/>
  <c r="H169" i="90"/>
  <c r="J169" i="90" s="1"/>
  <c r="I157" i="90"/>
  <c r="J157" i="90"/>
  <c r="J161" i="90"/>
  <c r="I161" i="90"/>
  <c r="J159" i="90"/>
  <c r="I159" i="90"/>
  <c r="H152" i="90"/>
  <c r="J152" i="90" s="1"/>
  <c r="J158" i="90"/>
  <c r="I158" i="90"/>
  <c r="H148" i="90"/>
  <c r="J148" i="90" s="1"/>
  <c r="J150" i="90"/>
  <c r="I150" i="90"/>
  <c r="I148" i="90" s="1"/>
  <c r="J146" i="90"/>
  <c r="I146" i="90"/>
  <c r="J145" i="90"/>
  <c r="H143" i="90"/>
  <c r="J143" i="90" s="1"/>
  <c r="I145" i="90"/>
  <c r="J139" i="90"/>
  <c r="I139" i="90"/>
  <c r="H134" i="90"/>
  <c r="J134" i="90" s="1"/>
  <c r="J141" i="90"/>
  <c r="I141" i="90"/>
  <c r="H130" i="90"/>
  <c r="J130" i="90" s="1"/>
  <c r="J132" i="90"/>
  <c r="I132" i="90"/>
  <c r="I130" i="90" s="1"/>
  <c r="J125" i="90"/>
  <c r="I125" i="90"/>
  <c r="I123" i="90" s="1"/>
  <c r="H123" i="90"/>
  <c r="I118" i="90"/>
  <c r="I116" i="90" s="1"/>
  <c r="H116" i="90"/>
  <c r="J116" i="90" s="1"/>
  <c r="J108" i="90"/>
  <c r="I108" i="90"/>
  <c r="I105" i="90" s="1"/>
  <c r="H105" i="90"/>
  <c r="J105" i="90" s="1"/>
  <c r="J90" i="90"/>
  <c r="I90" i="90"/>
  <c r="H88" i="90"/>
  <c r="J88" i="90" s="1"/>
  <c r="J91" i="90"/>
  <c r="I91" i="90"/>
  <c r="J92" i="90"/>
  <c r="I92" i="90"/>
  <c r="I86" i="90"/>
  <c r="J86" i="90"/>
  <c r="J85" i="90"/>
  <c r="I85" i="90"/>
  <c r="I82" i="90"/>
  <c r="J82" i="90"/>
  <c r="J81" i="90"/>
  <c r="I81" i="90"/>
  <c r="H78" i="90"/>
  <c r="J78" i="90" s="1"/>
  <c r="J75" i="90"/>
  <c r="I75" i="90"/>
  <c r="I68" i="90" s="1"/>
  <c r="J65" i="90"/>
  <c r="I65" i="90"/>
  <c r="H60" i="90"/>
  <c r="J60" i="90" s="1"/>
  <c r="J66" i="90"/>
  <c r="I66" i="90"/>
  <c r="J55" i="90"/>
  <c r="I55" i="90"/>
  <c r="I53" i="90" s="1"/>
  <c r="H53" i="90"/>
  <c r="J49" i="90"/>
  <c r="I49" i="90"/>
  <c r="I47" i="90" s="1"/>
  <c r="H47" i="90"/>
  <c r="J47" i="90" s="1"/>
  <c r="J44" i="90"/>
  <c r="I44" i="90"/>
  <c r="I39" i="90" s="1"/>
  <c r="H39" i="90"/>
  <c r="J39" i="90" s="1"/>
  <c r="J37" i="90"/>
  <c r="I37" i="90"/>
  <c r="I34" i="90" s="1"/>
  <c r="J32" i="90"/>
  <c r="I32" i="90"/>
  <c r="I26" i="90" s="1"/>
  <c r="H26" i="90"/>
  <c r="J26" i="90" s="1"/>
  <c r="I21" i="90"/>
  <c r="J21" i="90"/>
  <c r="I22" i="90"/>
  <c r="J22" i="90"/>
  <c r="J20" i="90"/>
  <c r="I20" i="90"/>
  <c r="H18" i="90"/>
  <c r="J18" i="90" s="1"/>
  <c r="J15" i="90"/>
  <c r="I15" i="90"/>
  <c r="AC18" i="90"/>
  <c r="M241" i="90"/>
  <c r="N294" i="90"/>
  <c r="L292" i="90"/>
  <c r="N292" i="90" s="1"/>
  <c r="L285" i="90"/>
  <c r="N285" i="90" s="1"/>
  <c r="N287" i="90"/>
  <c r="N290" i="90"/>
  <c r="M290" i="90"/>
  <c r="M287" i="90" s="1"/>
  <c r="M285" i="90" s="1"/>
  <c r="N251" i="90"/>
  <c r="M226" i="90"/>
  <c r="M224" i="90" s="1"/>
  <c r="N226" i="90"/>
  <c r="L224" i="90"/>
  <c r="N224" i="90" s="1"/>
  <c r="N217" i="90"/>
  <c r="M217" i="90"/>
  <c r="M219" i="90"/>
  <c r="N219" i="90"/>
  <c r="L213" i="90"/>
  <c r="L196" i="90"/>
  <c r="M198" i="90"/>
  <c r="M196" i="90" s="1"/>
  <c r="N194" i="90"/>
  <c r="M194" i="90"/>
  <c r="M189" i="90" s="1"/>
  <c r="L189" i="90"/>
  <c r="L134" i="90"/>
  <c r="N134" i="90" s="1"/>
  <c r="N169" i="90"/>
  <c r="L163" i="90"/>
  <c r="N163" i="90" s="1"/>
  <c r="M177" i="90"/>
  <c r="M169" i="90" s="1"/>
  <c r="M163" i="90" s="1"/>
  <c r="N177" i="90"/>
  <c r="N154" i="90"/>
  <c r="L152" i="90"/>
  <c r="N152" i="90" s="1"/>
  <c r="M154" i="90"/>
  <c r="M152" i="90" s="1"/>
  <c r="N141" i="90"/>
  <c r="M141" i="90"/>
  <c r="N137" i="90"/>
  <c r="M137" i="90"/>
  <c r="M132" i="90"/>
  <c r="M130" i="90" s="1"/>
  <c r="N132" i="90"/>
  <c r="L130" i="90"/>
  <c r="N130" i="90" s="1"/>
  <c r="N125" i="90"/>
  <c r="L123" i="90"/>
  <c r="M125" i="90"/>
  <c r="M123" i="90" s="1"/>
  <c r="N111" i="90"/>
  <c r="M111" i="90"/>
  <c r="M105" i="90" s="1"/>
  <c r="L105" i="90"/>
  <c r="N105" i="90" s="1"/>
  <c r="M99" i="90"/>
  <c r="N93" i="90"/>
  <c r="M93" i="90"/>
  <c r="M88" i="90" s="1"/>
  <c r="L88" i="90"/>
  <c r="N88" i="90" s="1"/>
  <c r="N82" i="90"/>
  <c r="M82" i="90"/>
  <c r="L78" i="90"/>
  <c r="N78" i="90" s="1"/>
  <c r="N85" i="90"/>
  <c r="M85" i="90"/>
  <c r="N71" i="90"/>
  <c r="M71" i="90"/>
  <c r="M70" i="90"/>
  <c r="N70" i="90"/>
  <c r="L68" i="90"/>
  <c r="N68" i="90" s="1"/>
  <c r="N63" i="90"/>
  <c r="M63" i="90"/>
  <c r="M60" i="90" s="1"/>
  <c r="M53" i="90"/>
  <c r="N53" i="90"/>
  <c r="M39" i="90"/>
  <c r="N36" i="90"/>
  <c r="M36" i="90"/>
  <c r="M34" i="90" s="1"/>
  <c r="L34" i="90"/>
  <c r="N34" i="90" s="1"/>
  <c r="M32" i="90"/>
  <c r="N32" i="90"/>
  <c r="N23" i="90"/>
  <c r="M23" i="90"/>
  <c r="M20" i="90"/>
  <c r="N20" i="90"/>
  <c r="L18" i="90"/>
  <c r="N18" i="90" s="1"/>
  <c r="N14" i="90"/>
  <c r="M14" i="90"/>
  <c r="N13" i="90"/>
  <c r="M13" i="90"/>
  <c r="L11" i="90"/>
  <c r="AA187" i="90"/>
  <c r="Q294" i="90"/>
  <c r="Q292" i="90" s="1"/>
  <c r="Q287" i="90"/>
  <c r="Q285" i="90" s="1"/>
  <c r="P292" i="90"/>
  <c r="R292" i="90" s="1"/>
  <c r="R294" i="90"/>
  <c r="P285" i="90"/>
  <c r="R285" i="90" s="1"/>
  <c r="R287" i="90"/>
  <c r="P270" i="90"/>
  <c r="R270" i="90" s="1"/>
  <c r="Q272" i="90"/>
  <c r="Q270" i="90" s="1"/>
  <c r="R272" i="90"/>
  <c r="P257" i="90"/>
  <c r="R257" i="90" s="1"/>
  <c r="R259" i="90"/>
  <c r="Q259" i="90"/>
  <c r="Q257" i="90" s="1"/>
  <c r="R251" i="90"/>
  <c r="Q244" i="90"/>
  <c r="Q241" i="90" s="1"/>
  <c r="R244" i="90"/>
  <c r="R226" i="90"/>
  <c r="Q226" i="90"/>
  <c r="Q224" i="90" s="1"/>
  <c r="P224" i="90"/>
  <c r="R224" i="90" s="1"/>
  <c r="P213" i="90"/>
  <c r="R215" i="90"/>
  <c r="Q215" i="90"/>
  <c r="R219" i="90"/>
  <c r="Q219" i="90"/>
  <c r="Q209" i="90"/>
  <c r="Q207" i="90" s="1"/>
  <c r="P207" i="90"/>
  <c r="P189" i="90"/>
  <c r="R194" i="90"/>
  <c r="Q194" i="90"/>
  <c r="Q189" i="90" s="1"/>
  <c r="Q171" i="90"/>
  <c r="Q169" i="90" s="1"/>
  <c r="Q163" i="90" s="1"/>
  <c r="P169" i="90"/>
  <c r="R156" i="90"/>
  <c r="Q156" i="90"/>
  <c r="R158" i="90"/>
  <c r="Q158" i="90"/>
  <c r="P152" i="90"/>
  <c r="R152" i="90" s="1"/>
  <c r="Q143" i="90"/>
  <c r="Q137" i="90"/>
  <c r="Q134" i="90" s="1"/>
  <c r="R137" i="90"/>
  <c r="P134" i="90"/>
  <c r="R134" i="90" s="1"/>
  <c r="P123" i="90"/>
  <c r="R125" i="90"/>
  <c r="Q125" i="90"/>
  <c r="Q123" i="90" s="1"/>
  <c r="R119" i="90"/>
  <c r="Q119" i="90"/>
  <c r="Q116" i="90" s="1"/>
  <c r="P116" i="90"/>
  <c r="R116" i="90" s="1"/>
  <c r="Q107" i="90"/>
  <c r="Q105" i="90" s="1"/>
  <c r="P105" i="90"/>
  <c r="R105" i="90" s="1"/>
  <c r="R107" i="90"/>
  <c r="Q99" i="90"/>
  <c r="R97" i="90"/>
  <c r="Q97" i="90"/>
  <c r="Q95" i="90" s="1"/>
  <c r="P95" i="90"/>
  <c r="R95" i="90" s="1"/>
  <c r="Q88" i="90"/>
  <c r="R84" i="90"/>
  <c r="Q84" i="90"/>
  <c r="Q78" i="90" s="1"/>
  <c r="Q60" i="90"/>
  <c r="R74" i="90"/>
  <c r="Q74" i="90"/>
  <c r="Q68" i="90" s="1"/>
  <c r="Q56" i="90"/>
  <c r="Q53" i="90" s="1"/>
  <c r="R56" i="90"/>
  <c r="P53" i="90"/>
  <c r="R42" i="90"/>
  <c r="Q42" i="90"/>
  <c r="Q39" i="90" s="1"/>
  <c r="R37" i="90"/>
  <c r="Q37" i="90"/>
  <c r="R36" i="90"/>
  <c r="Q36" i="90"/>
  <c r="P34" i="90"/>
  <c r="R34" i="90" s="1"/>
  <c r="Q18" i="90"/>
  <c r="Q11" i="90"/>
  <c r="R11" i="90"/>
  <c r="AA163" i="90"/>
  <c r="AB9" i="90"/>
  <c r="AB187" i="90"/>
  <c r="U244" i="90"/>
  <c r="U241" i="90" s="1"/>
  <c r="T241" i="90"/>
  <c r="V241" i="90" s="1"/>
  <c r="V287" i="90"/>
  <c r="T285" i="90"/>
  <c r="V285" i="90" s="1"/>
  <c r="T276" i="90"/>
  <c r="T274" i="90" s="1"/>
  <c r="U278" i="90"/>
  <c r="U276" i="90" s="1"/>
  <c r="U274" i="90" s="1"/>
  <c r="U263" i="90"/>
  <c r="V263" i="90"/>
  <c r="V251" i="90"/>
  <c r="V226" i="90"/>
  <c r="U226" i="90"/>
  <c r="U224" i="90" s="1"/>
  <c r="T224" i="90"/>
  <c r="V224" i="90" s="1"/>
  <c r="V219" i="90"/>
  <c r="U219" i="90"/>
  <c r="T213" i="90"/>
  <c r="V221" i="90"/>
  <c r="U221" i="90"/>
  <c r="U194" i="90"/>
  <c r="U189" i="90" s="1"/>
  <c r="U187" i="90" s="1"/>
  <c r="T189" i="90"/>
  <c r="V194" i="90"/>
  <c r="U143" i="90"/>
  <c r="V169" i="90"/>
  <c r="V163" i="90"/>
  <c r="V161" i="90"/>
  <c r="U161" i="90"/>
  <c r="U152" i="90" s="1"/>
  <c r="V126" i="90"/>
  <c r="U126" i="90"/>
  <c r="U123" i="90" s="1"/>
  <c r="T123" i="90"/>
  <c r="V97" i="90"/>
  <c r="U97" i="90"/>
  <c r="U95" i="90" s="1"/>
  <c r="T95" i="90"/>
  <c r="V95" i="90" s="1"/>
  <c r="T88" i="90"/>
  <c r="V88" i="90" s="1"/>
  <c r="V90" i="90"/>
  <c r="U90" i="90"/>
  <c r="V91" i="90"/>
  <c r="U91" i="90"/>
  <c r="V86" i="90"/>
  <c r="U86" i="90"/>
  <c r="U78" i="90" s="1"/>
  <c r="U60" i="90"/>
  <c r="U56" i="90"/>
  <c r="U53" i="90" s="1"/>
  <c r="V56" i="90"/>
  <c r="T53" i="90"/>
  <c r="U39" i="90"/>
  <c r="V32" i="90"/>
  <c r="U32" i="90"/>
  <c r="V29" i="90"/>
  <c r="U29" i="90"/>
  <c r="T26" i="90"/>
  <c r="V26" i="90" s="1"/>
  <c r="V22" i="90"/>
  <c r="U22" i="90"/>
  <c r="U23" i="90"/>
  <c r="V23" i="90"/>
  <c r="U20" i="90"/>
  <c r="T18" i="90"/>
  <c r="V18" i="90" s="1"/>
  <c r="V20" i="90"/>
  <c r="V16" i="90"/>
  <c r="U16" i="90"/>
  <c r="V14" i="90"/>
  <c r="U14" i="90"/>
  <c r="T11" i="90"/>
  <c r="AC26" i="90"/>
  <c r="W274" i="90"/>
  <c r="AC11" i="90"/>
  <c r="AA51" i="90"/>
  <c r="W9" i="90"/>
  <c r="W51" i="90"/>
  <c r="W121" i="90"/>
  <c r="W187" i="90"/>
  <c r="W211" i="90"/>
  <c r="W239" i="90"/>
  <c r="AA211" i="90"/>
  <c r="AB211" i="90"/>
  <c r="AB163" i="90"/>
  <c r="AA121" i="90"/>
  <c r="AB121" i="90"/>
  <c r="AB51" i="90"/>
  <c r="AA9" i="90"/>
  <c r="W163" i="90"/>
  <c r="D292" i="90" l="1"/>
  <c r="F292" i="90" s="1"/>
  <c r="F294" i="90"/>
  <c r="F254" i="90"/>
  <c r="E254" i="90"/>
  <c r="E251" i="90" s="1"/>
  <c r="E239" i="90" s="1"/>
  <c r="D251" i="90"/>
  <c r="E213" i="90"/>
  <c r="E226" i="90"/>
  <c r="E224" i="90" s="1"/>
  <c r="D224" i="90"/>
  <c r="F224" i="90" s="1"/>
  <c r="F226" i="90"/>
  <c r="F213" i="90"/>
  <c r="F189" i="90"/>
  <c r="D187" i="90"/>
  <c r="F187" i="90" s="1"/>
  <c r="E152" i="90"/>
  <c r="D163" i="90"/>
  <c r="F163" i="90" s="1"/>
  <c r="F169" i="90"/>
  <c r="E123" i="90"/>
  <c r="D121" i="90"/>
  <c r="F121" i="90" s="1"/>
  <c r="F123" i="90"/>
  <c r="E78" i="90"/>
  <c r="E68" i="90"/>
  <c r="F53" i="90"/>
  <c r="D51" i="90"/>
  <c r="F51" i="90" s="1"/>
  <c r="E18" i="90"/>
  <c r="E26" i="90"/>
  <c r="D9" i="90"/>
  <c r="F9" i="90" s="1"/>
  <c r="I239" i="90"/>
  <c r="I294" i="90"/>
  <c r="I292" i="90" s="1"/>
  <c r="H292" i="90"/>
  <c r="J292" i="90" s="1"/>
  <c r="J294" i="90"/>
  <c r="H239" i="90"/>
  <c r="J239" i="90" s="1"/>
  <c r="I224" i="90"/>
  <c r="I213" i="90"/>
  <c r="J213" i="90"/>
  <c r="H211" i="90"/>
  <c r="J211" i="90" s="1"/>
  <c r="I187" i="90"/>
  <c r="I163" i="90"/>
  <c r="H187" i="90"/>
  <c r="J187" i="90" s="1"/>
  <c r="J189" i="90"/>
  <c r="H163" i="90"/>
  <c r="J163" i="90" s="1"/>
  <c r="I152" i="90"/>
  <c r="I143" i="90"/>
  <c r="I134" i="90"/>
  <c r="H121" i="90"/>
  <c r="J121" i="90" s="1"/>
  <c r="J123" i="90"/>
  <c r="I78" i="90"/>
  <c r="I88" i="90"/>
  <c r="I60" i="90"/>
  <c r="J53" i="90"/>
  <c r="H51" i="90"/>
  <c r="J51" i="90" s="1"/>
  <c r="I18" i="90"/>
  <c r="I14" i="90"/>
  <c r="I11" i="90" s="1"/>
  <c r="J14" i="90"/>
  <c r="H11" i="90"/>
  <c r="M263" i="90"/>
  <c r="M257" i="90" s="1"/>
  <c r="M239" i="90" s="1"/>
  <c r="N263" i="90"/>
  <c r="L257" i="90"/>
  <c r="M213" i="90"/>
  <c r="M211" i="90" s="1"/>
  <c r="N213" i="90"/>
  <c r="L211" i="90"/>
  <c r="N211" i="90" s="1"/>
  <c r="M187" i="90"/>
  <c r="L187" i="90"/>
  <c r="N187" i="90" s="1"/>
  <c r="N189" i="90"/>
  <c r="M134" i="90"/>
  <c r="M121" i="90" s="1"/>
  <c r="L121" i="90"/>
  <c r="N121" i="90" s="1"/>
  <c r="N123" i="90"/>
  <c r="M68" i="90"/>
  <c r="M78" i="90"/>
  <c r="L51" i="90"/>
  <c r="N51" i="90" s="1"/>
  <c r="M18" i="90"/>
  <c r="M11" i="90"/>
  <c r="N11" i="90"/>
  <c r="Q239" i="90"/>
  <c r="P239" i="90"/>
  <c r="R239" i="90" s="1"/>
  <c r="Q213" i="90"/>
  <c r="Q211" i="90" s="1"/>
  <c r="P211" i="90"/>
  <c r="R211" i="90" s="1"/>
  <c r="R213" i="90"/>
  <c r="Q187" i="90"/>
  <c r="P187" i="90"/>
  <c r="R187" i="90" s="1"/>
  <c r="R189" i="90"/>
  <c r="Q152" i="90"/>
  <c r="R169" i="90"/>
  <c r="P163" i="90"/>
  <c r="R163" i="90" s="1"/>
  <c r="R123" i="90"/>
  <c r="Q51" i="90"/>
  <c r="P51" i="90"/>
  <c r="R51" i="90" s="1"/>
  <c r="R53" i="90"/>
  <c r="Q34" i="90"/>
  <c r="Q32" i="90"/>
  <c r="Q26" i="90" s="1"/>
  <c r="R32" i="90"/>
  <c r="P26" i="90"/>
  <c r="AC9" i="90"/>
  <c r="U296" i="90"/>
  <c r="U294" i="90" s="1"/>
  <c r="U292" i="90" s="1"/>
  <c r="T294" i="90"/>
  <c r="U260" i="90"/>
  <c r="U257" i="90" s="1"/>
  <c r="U239" i="90" s="1"/>
  <c r="T257" i="90"/>
  <c r="U231" i="90"/>
  <c r="U229" i="90" s="1"/>
  <c r="T229" i="90"/>
  <c r="V229" i="90" s="1"/>
  <c r="V231" i="90"/>
  <c r="U213" i="90"/>
  <c r="V213" i="90"/>
  <c r="T187" i="90"/>
  <c r="V187" i="90" s="1"/>
  <c r="V189" i="90"/>
  <c r="U121" i="90"/>
  <c r="V123" i="90"/>
  <c r="T121" i="90"/>
  <c r="V121" i="90" s="1"/>
  <c r="U88" i="90"/>
  <c r="U51" i="90" s="1"/>
  <c r="V53" i="90"/>
  <c r="T51" i="90"/>
  <c r="V51" i="90" s="1"/>
  <c r="U26" i="90"/>
  <c r="U18" i="90"/>
  <c r="T9" i="90"/>
  <c r="V11" i="90"/>
  <c r="U11" i="90"/>
  <c r="X165" i="90"/>
  <c r="X234" i="90"/>
  <c r="F251" i="90" l="1"/>
  <c r="D239" i="90"/>
  <c r="F239" i="90" s="1"/>
  <c r="D211" i="90"/>
  <c r="F211" i="90" s="1"/>
  <c r="E211" i="90"/>
  <c r="E121" i="90"/>
  <c r="E51" i="90"/>
  <c r="E9" i="90"/>
  <c r="I211" i="90"/>
  <c r="I121" i="90"/>
  <c r="I9" i="90"/>
  <c r="I51" i="90"/>
  <c r="J11" i="90"/>
  <c r="H9" i="90"/>
  <c r="N257" i="90"/>
  <c r="L239" i="90"/>
  <c r="N239" i="90" s="1"/>
  <c r="M51" i="90"/>
  <c r="N31" i="90"/>
  <c r="M31" i="90"/>
  <c r="M26" i="90" s="1"/>
  <c r="M9" i="90" s="1"/>
  <c r="L26" i="90"/>
  <c r="Q9" i="90"/>
  <c r="R26" i="90"/>
  <c r="P9" i="90"/>
  <c r="T292" i="90"/>
  <c r="V292" i="90" s="1"/>
  <c r="V294" i="90"/>
  <c r="V257" i="90"/>
  <c r="T239" i="90"/>
  <c r="V239" i="90" s="1"/>
  <c r="T211" i="90"/>
  <c r="V211" i="90" s="1"/>
  <c r="U211" i="90"/>
  <c r="U9" i="90"/>
  <c r="V9" i="90"/>
  <c r="X183" i="90"/>
  <c r="Y231" i="90"/>
  <c r="Z231" i="90"/>
  <c r="Y216" i="90"/>
  <c r="Z216" i="90"/>
  <c r="Z157" i="90"/>
  <c r="Y157" i="90"/>
  <c r="Z155" i="90"/>
  <c r="Y155" i="90"/>
  <c r="Z127" i="90"/>
  <c r="Y127" i="90"/>
  <c r="Z237" i="90"/>
  <c r="Y237" i="90"/>
  <c r="Y63" i="90"/>
  <c r="Z63" i="90"/>
  <c r="Z167" i="90"/>
  <c r="Y167" i="90"/>
  <c r="Z177" i="90"/>
  <c r="Y177" i="90"/>
  <c r="Y103" i="90"/>
  <c r="X47" i="90"/>
  <c r="Y248" i="90"/>
  <c r="X130" i="90"/>
  <c r="X265" i="90"/>
  <c r="X229" i="90"/>
  <c r="X270" i="90"/>
  <c r="Y260" i="90"/>
  <c r="D299" i="90" l="1"/>
  <c r="F299" i="90" s="1"/>
  <c r="E299" i="90"/>
  <c r="I299" i="90"/>
  <c r="H299" i="90"/>
  <c r="J299" i="90" s="1"/>
  <c r="J9" i="90"/>
  <c r="M299" i="90"/>
  <c r="N26" i="90"/>
  <c r="L9" i="90"/>
  <c r="R132" i="90"/>
  <c r="P130" i="90"/>
  <c r="Q132" i="90"/>
  <c r="Q130" i="90" s="1"/>
  <c r="Q121" i="90" s="1"/>
  <c r="Q299" i="90" s="1"/>
  <c r="R9" i="90"/>
  <c r="T299" i="90"/>
  <c r="V299" i="90" s="1"/>
  <c r="U299" i="90"/>
  <c r="Z185" i="90"/>
  <c r="Y185" i="90"/>
  <c r="Y183" i="90" s="1"/>
  <c r="X224" i="90"/>
  <c r="Y165" i="90"/>
  <c r="Y234" i="90"/>
  <c r="X213" i="90"/>
  <c r="Y209" i="90"/>
  <c r="X207" i="90"/>
  <c r="X143" i="90"/>
  <c r="Y272" i="90"/>
  <c r="Y270" i="90" s="1"/>
  <c r="Z272" i="90"/>
  <c r="Z29" i="90"/>
  <c r="Y29" i="90"/>
  <c r="Z110" i="90"/>
  <c r="Y110" i="90"/>
  <c r="Z253" i="90"/>
  <c r="Y253" i="90"/>
  <c r="Z75" i="90"/>
  <c r="Y75" i="90"/>
  <c r="Y83" i="90"/>
  <c r="Z83" i="90"/>
  <c r="Z16" i="90"/>
  <c r="Y16" i="90"/>
  <c r="Z218" i="90"/>
  <c r="Y218" i="90"/>
  <c r="Z221" i="90"/>
  <c r="Y221" i="90"/>
  <c r="Z234" i="90"/>
  <c r="Y74" i="90"/>
  <c r="Z74" i="90"/>
  <c r="Z141" i="90"/>
  <c r="Y141" i="90"/>
  <c r="Z65" i="90"/>
  <c r="Y65" i="90"/>
  <c r="Z85" i="90"/>
  <c r="Y85" i="90"/>
  <c r="Z130" i="90"/>
  <c r="Y215" i="90"/>
  <c r="Z215" i="90"/>
  <c r="Y44" i="90"/>
  <c r="Z44" i="90"/>
  <c r="Y80" i="90"/>
  <c r="Z80" i="90"/>
  <c r="Z73" i="90"/>
  <c r="Y73" i="90"/>
  <c r="Z14" i="90"/>
  <c r="Y14" i="90"/>
  <c r="Z154" i="90"/>
  <c r="Y154" i="90"/>
  <c r="Y84" i="90"/>
  <c r="Z84" i="90"/>
  <c r="Z136" i="90"/>
  <c r="Y136" i="90"/>
  <c r="Z145" i="90"/>
  <c r="Y145" i="90"/>
  <c r="Z113" i="90"/>
  <c r="Y113" i="90"/>
  <c r="Y219" i="90"/>
  <c r="Z219" i="90"/>
  <c r="Z217" i="90"/>
  <c r="Y217" i="90"/>
  <c r="Y111" i="90"/>
  <c r="Z111" i="90"/>
  <c r="Y57" i="90"/>
  <c r="Y232" i="90"/>
  <c r="Y263" i="90"/>
  <c r="Z263" i="90"/>
  <c r="Z297" i="90"/>
  <c r="Y297" i="90"/>
  <c r="Z158" i="90"/>
  <c r="Y158" i="90"/>
  <c r="Z86" i="90"/>
  <c r="Y86" i="90"/>
  <c r="Y132" i="90"/>
  <c r="Z132" i="90"/>
  <c r="Z24" i="90"/>
  <c r="Y24" i="90"/>
  <c r="Z92" i="90"/>
  <c r="Y92" i="90"/>
  <c r="Z140" i="90"/>
  <c r="Y140" i="90"/>
  <c r="Z226" i="90"/>
  <c r="Y226" i="90"/>
  <c r="Z227" i="90"/>
  <c r="Y227" i="90"/>
  <c r="Y90" i="90"/>
  <c r="Z90" i="90"/>
  <c r="Z267" i="90"/>
  <c r="Y267" i="90"/>
  <c r="Y265" i="90" s="1"/>
  <c r="Z114" i="90"/>
  <c r="Y114" i="90"/>
  <c r="Z165" i="90"/>
  <c r="Z15" i="90"/>
  <c r="Y15" i="90"/>
  <c r="Z66" i="90"/>
  <c r="Y66" i="90"/>
  <c r="Z49" i="90"/>
  <c r="Y49" i="90"/>
  <c r="Y81" i="90"/>
  <c r="Y45" i="90"/>
  <c r="Z45" i="90"/>
  <c r="Z126" i="90"/>
  <c r="Y126" i="90"/>
  <c r="Z146" i="90"/>
  <c r="Y146" i="90"/>
  <c r="Z222" i="90"/>
  <c r="Y222" i="90"/>
  <c r="Z220" i="90"/>
  <c r="Y220" i="90"/>
  <c r="X196" i="90"/>
  <c r="X189" i="90"/>
  <c r="X95" i="90"/>
  <c r="Y254" i="90"/>
  <c r="X148" i="90"/>
  <c r="Y262" i="90"/>
  <c r="X169" i="90"/>
  <c r="Y255" i="90"/>
  <c r="X78" i="90"/>
  <c r="N9" i="90" l="1"/>
  <c r="L299" i="90"/>
  <c r="N299" i="90" s="1"/>
  <c r="R130" i="90"/>
  <c r="P121" i="90"/>
  <c r="X211" i="90"/>
  <c r="Y251" i="90"/>
  <c r="Y207" i="90"/>
  <c r="Y47" i="90"/>
  <c r="Y130" i="90"/>
  <c r="Y229" i="90"/>
  <c r="X251" i="90"/>
  <c r="Z251" i="90" s="1"/>
  <c r="Y244" i="90"/>
  <c r="X241" i="90"/>
  <c r="Z241" i="90" s="1"/>
  <c r="Y224" i="90"/>
  <c r="X187" i="90"/>
  <c r="Y213" i="90"/>
  <c r="Y171" i="90"/>
  <c r="X163" i="90"/>
  <c r="X152" i="90"/>
  <c r="Z152" i="90" s="1"/>
  <c r="X88" i="90"/>
  <c r="Z88" i="90" s="1"/>
  <c r="Y143" i="90"/>
  <c r="X134" i="90"/>
  <c r="Z134" i="90" s="1"/>
  <c r="Y118" i="90"/>
  <c r="X116" i="90"/>
  <c r="Z116" i="90" s="1"/>
  <c r="X105" i="90"/>
  <c r="Z105" i="90" s="1"/>
  <c r="X99" i="90"/>
  <c r="Z99" i="90" s="1"/>
  <c r="X68" i="90"/>
  <c r="Z68" i="90" s="1"/>
  <c r="X60" i="90"/>
  <c r="Z60" i="90" s="1"/>
  <c r="X34" i="90"/>
  <c r="X18" i="90"/>
  <c r="Z18" i="90" s="1"/>
  <c r="Z22" i="90"/>
  <c r="Y22" i="90"/>
  <c r="Z265" i="90"/>
  <c r="Y160" i="90"/>
  <c r="Z160" i="90"/>
  <c r="Z93" i="90"/>
  <c r="Y93" i="90"/>
  <c r="Z31" i="90"/>
  <c r="Y31" i="90"/>
  <c r="Z76" i="90"/>
  <c r="Y76" i="90"/>
  <c r="Z62" i="90"/>
  <c r="Y62" i="90"/>
  <c r="Z43" i="90"/>
  <c r="Y43" i="90"/>
  <c r="Y107" i="90"/>
  <c r="Z107" i="90"/>
  <c r="Z109" i="90"/>
  <c r="Y109" i="90"/>
  <c r="Y64" i="90"/>
  <c r="Z64" i="90"/>
  <c r="Z91" i="90"/>
  <c r="Y91" i="90"/>
  <c r="Y137" i="90"/>
  <c r="Z137" i="90"/>
  <c r="Z56" i="90"/>
  <c r="Y56" i="90"/>
  <c r="Z194" i="90"/>
  <c r="Y194" i="90"/>
  <c r="Y290" i="90"/>
  <c r="Z290" i="90"/>
  <c r="Y101" i="90"/>
  <c r="Z101" i="90"/>
  <c r="Z224" i="90"/>
  <c r="Z78" i="90"/>
  <c r="Z139" i="90"/>
  <c r="Y139" i="90"/>
  <c r="Z71" i="90"/>
  <c r="Y71" i="90"/>
  <c r="Z42" i="90"/>
  <c r="Y42" i="90"/>
  <c r="Z47" i="90"/>
  <c r="Y150" i="90"/>
  <c r="Z150" i="90"/>
  <c r="Z32" i="90"/>
  <c r="Y32" i="90"/>
  <c r="Z245" i="90"/>
  <c r="Y245" i="90"/>
  <c r="Z112" i="90"/>
  <c r="Y112" i="90"/>
  <c r="Z58" i="90"/>
  <c r="Y58" i="90"/>
  <c r="Y102" i="90"/>
  <c r="Z102" i="90"/>
  <c r="Z143" i="90"/>
  <c r="Y159" i="90"/>
  <c r="Z159" i="90"/>
  <c r="Z37" i="90"/>
  <c r="Y37" i="90"/>
  <c r="Z270" i="90"/>
  <c r="Z95" i="90"/>
  <c r="Z148" i="90"/>
  <c r="Z108" i="90"/>
  <c r="Y108" i="90"/>
  <c r="Y119" i="90"/>
  <c r="Z119" i="90"/>
  <c r="Z72" i="90"/>
  <c r="Y72" i="90"/>
  <c r="Z183" i="90"/>
  <c r="Z20" i="90"/>
  <c r="Y20" i="90"/>
  <c r="Z213" i="90"/>
  <c r="Y156" i="90"/>
  <c r="Z156" i="90"/>
  <c r="Z97" i="90"/>
  <c r="Y97" i="90"/>
  <c r="Y23" i="90"/>
  <c r="Z23" i="90"/>
  <c r="Y198" i="90"/>
  <c r="Z30" i="90"/>
  <c r="Y30" i="90"/>
  <c r="Y138" i="90"/>
  <c r="Z138" i="90"/>
  <c r="Z229" i="90"/>
  <c r="Z82" i="90"/>
  <c r="Y82" i="90"/>
  <c r="Z36" i="90"/>
  <c r="Y36" i="90"/>
  <c r="Z161" i="90"/>
  <c r="Y161" i="90"/>
  <c r="Y70" i="90"/>
  <c r="Z70" i="90"/>
  <c r="Z21" i="90"/>
  <c r="Y21" i="90"/>
  <c r="R121" i="90" l="1"/>
  <c r="P299" i="90"/>
  <c r="R299" i="90" s="1"/>
  <c r="Y278" i="90"/>
  <c r="Y276" i="90" s="1"/>
  <c r="X276" i="90"/>
  <c r="Y241" i="90"/>
  <c r="Y95" i="90"/>
  <c r="Y189" i="90"/>
  <c r="Y148" i="90"/>
  <c r="Y169" i="90"/>
  <c r="Y163" i="90" s="1"/>
  <c r="Y78" i="90"/>
  <c r="Y196" i="90"/>
  <c r="Y296" i="90"/>
  <c r="X294" i="90"/>
  <c r="X292" i="90" s="1"/>
  <c r="Y289" i="90"/>
  <c r="X287" i="90"/>
  <c r="Y211" i="90"/>
  <c r="Y152" i="90"/>
  <c r="Y134" i="90"/>
  <c r="Y116" i="90"/>
  <c r="Y105" i="90"/>
  <c r="Y99" i="90"/>
  <c r="Y88" i="90"/>
  <c r="Y68" i="90"/>
  <c r="Y60" i="90"/>
  <c r="Y34" i="90"/>
  <c r="Y18" i="90"/>
  <c r="Z169" i="90"/>
  <c r="Z34" i="90"/>
  <c r="Z211" i="90"/>
  <c r="Z163" i="90"/>
  <c r="Z189" i="90"/>
  <c r="Z187" i="90"/>
  <c r="Y187" i="90" l="1"/>
  <c r="Y294" i="90"/>
  <c r="Y292" i="90" s="1"/>
  <c r="Y287" i="90"/>
  <c r="Y285" i="90" s="1"/>
  <c r="Z294" i="90"/>
  <c r="Z287" i="90"/>
  <c r="X285" i="90"/>
  <c r="X274" i="90"/>
  <c r="Z292" i="90"/>
  <c r="Y274" i="90" l="1"/>
  <c r="Z285" i="90"/>
  <c r="Z128" i="90" l="1"/>
  <c r="Y128" i="90"/>
  <c r="X123" i="90" l="1"/>
  <c r="X121" i="90" s="1"/>
  <c r="Z125" i="90" l="1"/>
  <c r="Y125" i="90"/>
  <c r="Y123" i="90" l="1"/>
  <c r="Y121" i="90" s="1"/>
  <c r="Z123" i="90"/>
  <c r="Z121" i="90" l="1"/>
  <c r="X39" i="90" l="1"/>
  <c r="Y41" i="90" l="1"/>
  <c r="Y39" i="90" s="1"/>
  <c r="Z41" i="90"/>
  <c r="Z39" i="90"/>
  <c r="X53" i="90" l="1"/>
  <c r="X51" i="90" s="1"/>
  <c r="Z55" i="90" l="1"/>
  <c r="Y55" i="90"/>
  <c r="Y53" i="90" l="1"/>
  <c r="Y51" i="90" s="1"/>
  <c r="Z53" i="90"/>
  <c r="Z51" i="90" l="1"/>
  <c r="X257" i="90" l="1"/>
  <c r="X239" i="90" s="1"/>
  <c r="Y259" i="90"/>
  <c r="Y257" i="90" s="1"/>
  <c r="Z259" i="90"/>
  <c r="Y239" i="90" l="1"/>
  <c r="Z257" i="90"/>
  <c r="AB239" i="90" l="1"/>
  <c r="AA239" i="90"/>
  <c r="Z239" i="90"/>
  <c r="X11" i="90" l="1"/>
  <c r="Y13" i="90" l="1"/>
  <c r="Z13" i="90"/>
  <c r="Y11" i="90" l="1"/>
  <c r="Z11" i="90"/>
  <c r="X26" i="90" l="1"/>
  <c r="X9" i="90" s="1"/>
  <c r="Y28" i="90" l="1"/>
  <c r="Z28" i="90"/>
  <c r="Y26" i="90" l="1"/>
  <c r="Y9" i="90" s="1"/>
  <c r="Z26" i="90"/>
  <c r="Z9" i="90" l="1"/>
  <c r="Y299" i="90" l="1"/>
  <c r="X299" i="90"/>
  <c r="W299" i="90"/>
  <c r="AD204" i="90"/>
  <c r="AD194" i="90"/>
  <c r="AD189" i="90"/>
  <c r="AD57" i="90"/>
  <c r="AD297" i="90"/>
  <c r="AC297" i="90"/>
  <c r="AC296" i="90"/>
  <c r="AD294" i="90"/>
  <c r="AD292" i="90"/>
  <c r="AD290" i="90"/>
  <c r="AC290" i="90"/>
  <c r="AC289" i="90"/>
  <c r="AD287" i="90"/>
  <c r="AD285" i="90"/>
  <c r="AC283" i="90"/>
  <c r="AC281" i="90"/>
  <c r="AC279" i="90"/>
  <c r="AC278" i="90"/>
  <c r="AD272" i="90"/>
  <c r="AC272" i="90"/>
  <c r="AC270" i="90" s="1"/>
  <c r="AD270" i="90"/>
  <c r="AC268" i="90"/>
  <c r="AD267" i="90"/>
  <c r="AC267" i="90"/>
  <c r="AD265" i="90"/>
  <c r="AD263" i="90"/>
  <c r="AC263" i="90"/>
  <c r="AC262" i="90"/>
  <c r="AC261" i="90"/>
  <c r="AC260" i="90"/>
  <c r="AD259" i="90"/>
  <c r="AC259" i="90"/>
  <c r="AD257" i="90"/>
  <c r="AC255" i="90"/>
  <c r="AC254" i="90"/>
  <c r="AD253" i="90"/>
  <c r="AC253" i="90"/>
  <c r="AD251" i="90"/>
  <c r="AC251" i="90"/>
  <c r="AC249" i="90"/>
  <c r="AC248" i="90"/>
  <c r="AC247" i="90"/>
  <c r="AC246" i="90"/>
  <c r="AD245" i="90"/>
  <c r="AC245" i="90"/>
  <c r="AC244" i="90"/>
  <c r="AC243" i="90"/>
  <c r="AD241" i="90"/>
  <c r="AC241" i="90"/>
  <c r="AD239" i="90"/>
  <c r="AC239" i="90"/>
  <c r="AD237" i="90"/>
  <c r="AC237" i="90"/>
  <c r="AC236" i="90"/>
  <c r="AD234" i="90"/>
  <c r="AC234" i="90"/>
  <c r="AD232" i="90"/>
  <c r="AC232" i="90"/>
  <c r="AD231" i="90"/>
  <c r="AC231" i="90"/>
  <c r="AD229" i="90"/>
  <c r="AC229" i="90"/>
  <c r="AD227" i="90"/>
  <c r="AC227" i="90"/>
  <c r="AD226" i="90"/>
  <c r="AC226" i="90"/>
  <c r="AD224" i="90"/>
  <c r="AC224" i="90"/>
  <c r="AD222" i="90"/>
  <c r="AC222" i="90"/>
  <c r="AD221" i="90"/>
  <c r="AC221" i="90"/>
  <c r="AD220" i="90"/>
  <c r="AC220" i="90"/>
  <c r="AD219" i="90"/>
  <c r="AC219" i="90"/>
  <c r="AD218" i="90"/>
  <c r="AC218" i="90"/>
  <c r="AD217" i="90"/>
  <c r="AC217" i="90"/>
  <c r="AD216" i="90"/>
  <c r="AC216" i="90"/>
  <c r="AD215" i="90"/>
  <c r="AC215" i="90"/>
  <c r="AD213" i="90"/>
  <c r="AC213" i="90"/>
  <c r="AD211" i="90"/>
  <c r="AC211" i="90"/>
  <c r="AC209" i="90"/>
  <c r="AC207" i="90"/>
  <c r="AC205" i="90"/>
  <c r="AC204" i="90"/>
  <c r="AC203" i="90"/>
  <c r="AC202" i="90"/>
  <c r="AC201" i="90"/>
  <c r="AC200" i="90"/>
  <c r="AC199" i="90"/>
  <c r="AD198" i="90"/>
  <c r="AC198" i="90"/>
  <c r="AD196" i="90"/>
  <c r="AC196" i="90"/>
  <c r="AC194" i="90"/>
  <c r="AC193" i="90"/>
  <c r="AC192" i="90"/>
  <c r="AC191" i="90"/>
  <c r="AC189" i="90"/>
  <c r="AD187" i="90"/>
  <c r="AC187" i="90"/>
  <c r="AD185" i="90"/>
  <c r="AC185" i="90"/>
  <c r="AD183" i="90"/>
  <c r="AC183" i="90"/>
  <c r="AC181" i="90"/>
  <c r="AC179" i="90"/>
  <c r="AD177" i="90"/>
  <c r="AC177" i="90"/>
  <c r="AC176" i="90"/>
  <c r="AC175" i="90"/>
  <c r="AC174" i="90"/>
  <c r="AC173" i="90"/>
  <c r="AC172" i="90"/>
  <c r="AC171" i="90"/>
  <c r="AD169" i="90"/>
  <c r="AC169" i="90"/>
  <c r="AD167" i="90"/>
  <c r="AC167" i="90"/>
  <c r="AD165" i="90"/>
  <c r="AC165" i="90"/>
  <c r="AD163" i="90"/>
  <c r="AC163" i="90"/>
  <c r="AD161" i="90"/>
  <c r="AC161" i="90"/>
  <c r="AD160" i="90"/>
  <c r="AC160" i="90"/>
  <c r="AD159" i="90"/>
  <c r="AC159" i="90"/>
  <c r="AD158" i="90"/>
  <c r="AC158" i="90"/>
  <c r="AD157" i="90"/>
  <c r="AC157" i="90"/>
  <c r="AD156" i="90"/>
  <c r="AC156" i="90"/>
  <c r="AD155" i="90"/>
  <c r="AC155" i="90"/>
  <c r="AD154" i="90"/>
  <c r="AC154" i="90"/>
  <c r="AD152" i="90"/>
  <c r="AC152" i="90"/>
  <c r="AD150" i="90"/>
  <c r="AC150" i="90"/>
  <c r="AD148" i="90"/>
  <c r="AC148" i="90"/>
  <c r="AD146" i="90"/>
  <c r="AC146" i="90"/>
  <c r="AD145" i="90"/>
  <c r="AC145" i="90"/>
  <c r="AD143" i="90"/>
  <c r="AC143" i="90"/>
  <c r="AD141" i="90"/>
  <c r="AC141" i="90"/>
  <c r="AD140" i="90"/>
  <c r="AC140" i="90"/>
  <c r="AD139" i="90"/>
  <c r="AC139" i="90"/>
  <c r="AD138" i="90"/>
  <c r="AC138" i="90"/>
  <c r="AD137" i="90"/>
  <c r="AC137" i="90"/>
  <c r="AD136" i="90"/>
  <c r="AC136" i="90"/>
  <c r="AD134" i="90"/>
  <c r="AC134" i="90"/>
  <c r="AD132" i="90"/>
  <c r="AC132" i="90"/>
  <c r="AD130" i="90"/>
  <c r="AC130" i="90"/>
  <c r="AD128" i="90"/>
  <c r="AC128" i="90"/>
  <c r="AD127" i="90"/>
  <c r="AC127" i="90"/>
  <c r="AD126" i="90"/>
  <c r="AC126" i="90"/>
  <c r="AD125" i="90"/>
  <c r="AC125" i="90"/>
  <c r="AD123" i="90"/>
  <c r="AC123" i="90"/>
  <c r="AD121" i="90"/>
  <c r="AC121" i="90"/>
  <c r="AD119" i="90"/>
  <c r="AC119" i="90"/>
  <c r="AC118" i="90"/>
  <c r="AD116" i="90"/>
  <c r="AC116" i="90"/>
  <c r="AD114" i="90"/>
  <c r="AC114" i="90"/>
  <c r="AD113" i="90"/>
  <c r="AC113" i="90"/>
  <c r="AD112" i="90"/>
  <c r="AC112" i="90"/>
  <c r="AD111" i="90"/>
  <c r="AC111" i="90"/>
  <c r="AD110" i="90"/>
  <c r="AC110" i="90"/>
  <c r="AD109" i="90"/>
  <c r="AC109" i="90"/>
  <c r="AD108" i="90"/>
  <c r="AC108" i="90"/>
  <c r="AD107" i="90"/>
  <c r="AC107" i="90"/>
  <c r="AD105" i="90"/>
  <c r="AC105" i="90"/>
  <c r="AC103" i="90"/>
  <c r="AD102" i="90"/>
  <c r="AC102" i="90"/>
  <c r="AD101" i="90"/>
  <c r="AC101" i="90"/>
  <c r="AD99" i="90"/>
  <c r="AC99" i="90"/>
  <c r="AD97" i="90"/>
  <c r="AC97" i="90"/>
  <c r="AD95" i="90"/>
  <c r="AC95" i="90"/>
  <c r="AD93" i="90"/>
  <c r="AC93" i="90"/>
  <c r="AD92" i="90"/>
  <c r="AC92" i="90"/>
  <c r="AD91" i="90"/>
  <c r="AC91" i="90"/>
  <c r="AD90" i="90"/>
  <c r="AC90" i="90"/>
  <c r="AD88" i="90"/>
  <c r="AC88" i="90"/>
  <c r="AD86" i="90"/>
  <c r="AC86" i="90"/>
  <c r="AD85" i="90"/>
  <c r="AC85" i="90"/>
  <c r="AD84" i="90"/>
  <c r="AC84" i="90"/>
  <c r="AD83" i="90"/>
  <c r="AC83" i="90"/>
  <c r="AD82" i="90"/>
  <c r="AC82" i="90"/>
  <c r="AD81" i="90"/>
  <c r="AC81" i="90"/>
  <c r="AD80" i="90"/>
  <c r="AC80" i="90"/>
  <c r="AD78" i="90"/>
  <c r="AC78" i="90"/>
  <c r="AD76" i="90"/>
  <c r="AC76" i="90"/>
  <c r="AD75" i="90"/>
  <c r="AC75" i="90"/>
  <c r="AD74" i="90"/>
  <c r="AC74" i="90"/>
  <c r="AD73" i="90"/>
  <c r="AC73" i="90"/>
  <c r="AD72" i="90"/>
  <c r="AC72" i="90"/>
  <c r="AD71" i="90"/>
  <c r="AC71" i="90"/>
  <c r="AD70" i="90"/>
  <c r="AC70" i="90"/>
  <c r="AD68" i="90"/>
  <c r="AC68" i="90"/>
  <c r="AD66" i="90"/>
  <c r="AC66" i="90"/>
  <c r="AD65" i="90"/>
  <c r="AC65" i="90"/>
  <c r="AD64" i="90"/>
  <c r="AC64" i="90"/>
  <c r="AD63" i="90"/>
  <c r="AC63" i="90"/>
  <c r="AD62" i="90"/>
  <c r="AC62" i="90"/>
  <c r="AD60" i="90"/>
  <c r="AC60" i="90"/>
  <c r="AD58" i="90"/>
  <c r="AC58" i="90"/>
  <c r="AC57" i="90"/>
  <c r="AD56" i="90"/>
  <c r="AC56" i="90"/>
  <c r="AD55" i="90"/>
  <c r="AC55" i="90"/>
  <c r="AD53" i="90"/>
  <c r="AC53" i="90"/>
  <c r="AD51" i="90"/>
  <c r="AC51" i="90"/>
  <c r="AD49" i="90"/>
  <c r="AC49" i="90"/>
  <c r="AD47" i="90"/>
  <c r="AC47" i="90"/>
  <c r="AD45" i="90"/>
  <c r="AC45" i="90"/>
  <c r="AD44" i="90"/>
  <c r="AC44" i="90"/>
  <c r="AD43" i="90"/>
  <c r="AC43" i="90"/>
  <c r="AD42" i="90"/>
  <c r="AC42" i="90"/>
  <c r="AD41" i="90"/>
  <c r="AC41" i="90"/>
  <c r="AD39" i="90"/>
  <c r="AC39" i="90"/>
  <c r="AD37" i="90"/>
  <c r="AC37" i="90"/>
  <c r="AD36" i="90"/>
  <c r="AC36" i="90"/>
  <c r="AD34" i="90"/>
  <c r="AC34" i="90"/>
  <c r="AD32" i="90"/>
  <c r="AC32" i="90"/>
  <c r="AD31" i="90"/>
  <c r="AC31" i="90"/>
  <c r="AD30" i="90"/>
  <c r="AC30" i="90"/>
  <c r="AD29" i="90"/>
  <c r="AC29" i="90"/>
  <c r="AD28" i="90"/>
  <c r="AC28" i="90"/>
  <c r="AD26" i="90"/>
  <c r="AD24" i="90"/>
  <c r="AC24" i="90"/>
  <c r="AD23" i="90"/>
  <c r="AC23" i="90"/>
  <c r="AD22" i="90"/>
  <c r="AC22" i="90"/>
  <c r="AD21" i="90"/>
  <c r="AC21" i="90"/>
  <c r="AD20" i="90"/>
  <c r="AC20" i="90"/>
  <c r="AD18" i="90"/>
  <c r="AD16" i="90"/>
  <c r="AC16" i="90"/>
  <c r="AD15" i="90"/>
  <c r="AC15" i="90"/>
  <c r="AD14" i="90"/>
  <c r="AC14" i="90"/>
  <c r="AD13" i="90"/>
  <c r="AC13" i="90"/>
  <c r="AD11" i="90"/>
  <c r="AD9" i="90"/>
  <c r="AC287" i="90" l="1"/>
  <c r="AC285" i="90" s="1"/>
  <c r="AC276" i="90"/>
  <c r="AC274" i="90" s="1"/>
  <c r="AC265" i="90"/>
  <c r="AC257" i="90"/>
  <c r="AC294" i="90"/>
  <c r="AC292" i="90" s="1"/>
  <c r="Z299" i="90"/>
  <c r="AB299" i="90"/>
  <c r="AA299" i="90"/>
  <c r="AH9" i="90"/>
  <c r="AH297" i="90"/>
  <c r="AG297" i="90"/>
  <c r="AG296" i="90"/>
  <c r="AH294" i="90"/>
  <c r="AG294" i="90"/>
  <c r="AH292" i="90"/>
  <c r="AG292" i="90"/>
  <c r="AH290" i="90"/>
  <c r="AG290" i="90"/>
  <c r="AG289" i="90"/>
  <c r="AH287" i="90"/>
  <c r="AG287" i="90"/>
  <c r="AH285" i="90"/>
  <c r="AG285" i="90"/>
  <c r="AG283" i="90"/>
  <c r="AG281" i="90"/>
  <c r="AG279" i="90"/>
  <c r="AG278" i="90"/>
  <c r="AG276" i="90"/>
  <c r="AG274" i="90"/>
  <c r="AH272" i="90"/>
  <c r="AG272" i="90"/>
  <c r="AH270" i="90"/>
  <c r="AG270" i="90"/>
  <c r="AG268" i="90"/>
  <c r="AH267" i="90"/>
  <c r="AG267" i="90"/>
  <c r="AH265" i="90"/>
  <c r="AG265" i="90"/>
  <c r="AH263" i="90"/>
  <c r="AG263" i="90"/>
  <c r="AG262" i="90"/>
  <c r="AG261" i="90"/>
  <c r="AG260" i="90"/>
  <c r="AH259" i="90"/>
  <c r="AG259" i="90"/>
  <c r="AH257" i="90"/>
  <c r="AG257" i="90"/>
  <c r="AG255" i="90"/>
  <c r="AG254" i="90"/>
  <c r="AH253" i="90"/>
  <c r="AG253" i="90"/>
  <c r="AH251" i="90"/>
  <c r="AG251" i="90"/>
  <c r="AH249" i="90"/>
  <c r="AG249" i="90"/>
  <c r="AG248" i="90"/>
  <c r="AG247" i="90"/>
  <c r="AG246" i="90"/>
  <c r="AH245" i="90"/>
  <c r="AG245" i="90"/>
  <c r="AG244" i="90"/>
  <c r="AG243" i="90"/>
  <c r="AH241" i="90"/>
  <c r="AG241" i="90"/>
  <c r="AH239" i="90"/>
  <c r="AG239" i="90"/>
  <c r="AH237" i="90"/>
  <c r="AG237" i="90"/>
  <c r="AG236" i="90"/>
  <c r="AH234" i="90"/>
  <c r="AG234" i="90"/>
  <c r="AH232" i="90"/>
  <c r="AG232" i="90"/>
  <c r="AH231" i="90"/>
  <c r="AG231" i="90"/>
  <c r="AH229" i="90"/>
  <c r="AG229" i="90"/>
  <c r="AH227" i="90"/>
  <c r="AG227" i="90"/>
  <c r="AH226" i="90"/>
  <c r="AG226" i="90"/>
  <c r="AH224" i="90"/>
  <c r="AG224" i="90"/>
  <c r="AH222" i="90"/>
  <c r="AG222" i="90"/>
  <c r="AH221" i="90"/>
  <c r="AG221" i="90"/>
  <c r="AH220" i="90"/>
  <c r="AG220" i="90"/>
  <c r="AH219" i="90"/>
  <c r="AG219" i="90"/>
  <c r="AH218" i="90"/>
  <c r="AG218" i="90"/>
  <c r="AH217" i="90"/>
  <c r="AG217" i="90"/>
  <c r="AH216" i="90"/>
  <c r="AG216" i="90"/>
  <c r="AH215" i="90"/>
  <c r="AG215" i="90"/>
  <c r="AH213" i="90"/>
  <c r="AG213" i="90"/>
  <c r="AH211" i="90"/>
  <c r="AG211" i="90"/>
  <c r="AG209" i="90"/>
  <c r="AG207" i="90"/>
  <c r="AG205" i="90"/>
  <c r="AG204" i="90"/>
  <c r="AG203" i="90"/>
  <c r="AG202" i="90"/>
  <c r="AG201" i="90"/>
  <c r="AG200" i="90"/>
  <c r="AG199" i="90"/>
  <c r="AH198" i="90"/>
  <c r="AG198" i="90"/>
  <c r="AH196" i="90"/>
  <c r="AG196" i="90"/>
  <c r="AG194" i="90"/>
  <c r="AG193" i="90"/>
  <c r="AG192" i="90"/>
  <c r="AG191" i="90"/>
  <c r="AG189" i="90"/>
  <c r="AH187" i="90"/>
  <c r="AG187" i="90"/>
  <c r="AH185" i="90"/>
  <c r="AG185" i="90"/>
  <c r="AH183" i="90"/>
  <c r="AG183" i="90"/>
  <c r="AG181" i="90"/>
  <c r="AG179" i="90"/>
  <c r="AH177" i="90"/>
  <c r="AG177" i="90"/>
  <c r="AG176" i="90"/>
  <c r="AG175" i="90"/>
  <c r="AG174" i="90"/>
  <c r="AG173" i="90"/>
  <c r="AG172" i="90"/>
  <c r="AG171" i="90"/>
  <c r="AH169" i="90"/>
  <c r="AG169" i="90"/>
  <c r="AH167" i="90"/>
  <c r="AG167" i="90"/>
  <c r="AH165" i="90"/>
  <c r="AG165" i="90"/>
  <c r="AH163" i="90"/>
  <c r="AG163" i="90"/>
  <c r="AH161" i="90"/>
  <c r="AG161" i="90"/>
  <c r="AH160" i="90"/>
  <c r="AG160" i="90"/>
  <c r="AH159" i="90"/>
  <c r="AG159" i="90"/>
  <c r="AH158" i="90"/>
  <c r="AG158" i="90"/>
  <c r="AH157" i="90"/>
  <c r="AG157" i="90"/>
  <c r="AH156" i="90"/>
  <c r="AG156" i="90"/>
  <c r="AH155" i="90"/>
  <c r="AG155" i="90"/>
  <c r="AH154" i="90"/>
  <c r="AG154" i="90"/>
  <c r="AH152" i="90"/>
  <c r="AG152" i="90"/>
  <c r="AH150" i="90"/>
  <c r="AG150" i="90"/>
  <c r="AH148" i="90"/>
  <c r="AG148" i="90"/>
  <c r="AH146" i="90"/>
  <c r="AG146" i="90"/>
  <c r="AH145" i="90"/>
  <c r="AG145" i="90"/>
  <c r="AH143" i="90"/>
  <c r="AG143" i="90"/>
  <c r="AH141" i="90"/>
  <c r="AG141" i="90"/>
  <c r="AH140" i="90"/>
  <c r="AG140" i="90"/>
  <c r="AH139" i="90"/>
  <c r="AG139" i="90"/>
  <c r="AH138" i="90"/>
  <c r="AG138" i="90"/>
  <c r="AH137" i="90"/>
  <c r="AG137" i="90"/>
  <c r="AH136" i="90"/>
  <c r="AG136" i="90"/>
  <c r="AH134" i="90"/>
  <c r="AG134" i="90"/>
  <c r="AH132" i="90"/>
  <c r="AG132" i="90"/>
  <c r="AH130" i="90"/>
  <c r="AG130" i="90"/>
  <c r="AH128" i="90"/>
  <c r="AG128" i="90"/>
  <c r="AH127" i="90"/>
  <c r="AG127" i="90"/>
  <c r="AH126" i="90"/>
  <c r="AG126" i="90"/>
  <c r="AH125" i="90"/>
  <c r="AG125" i="90"/>
  <c r="AH123" i="90"/>
  <c r="AG123" i="90"/>
  <c r="AH121" i="90"/>
  <c r="AG121" i="90"/>
  <c r="AH119" i="90"/>
  <c r="AG119" i="90"/>
  <c r="AG118" i="90"/>
  <c r="AH116" i="90"/>
  <c r="AG116" i="90"/>
  <c r="AH114" i="90"/>
  <c r="AG114" i="90"/>
  <c r="AH113" i="90"/>
  <c r="AG113" i="90"/>
  <c r="AH112" i="90"/>
  <c r="AG112" i="90"/>
  <c r="AH111" i="90"/>
  <c r="AG111" i="90"/>
  <c r="AH110" i="90"/>
  <c r="AG110" i="90"/>
  <c r="AH109" i="90"/>
  <c r="AG109" i="90"/>
  <c r="AH108" i="90"/>
  <c r="AG108" i="90"/>
  <c r="AH107" i="90"/>
  <c r="AG107" i="90"/>
  <c r="AH105" i="90"/>
  <c r="AG105" i="90"/>
  <c r="AG103" i="90"/>
  <c r="AH102" i="90"/>
  <c r="AG102" i="90"/>
  <c r="AH101" i="90"/>
  <c r="AG101" i="90"/>
  <c r="AH99" i="90"/>
  <c r="AG99" i="90"/>
  <c r="AH97" i="90"/>
  <c r="AG97" i="90"/>
  <c r="AH95" i="90"/>
  <c r="AG95" i="90"/>
  <c r="AH93" i="90"/>
  <c r="AG93" i="90"/>
  <c r="AH92" i="90"/>
  <c r="AG92" i="90"/>
  <c r="AH91" i="90"/>
  <c r="AG91" i="90"/>
  <c r="AH90" i="90"/>
  <c r="AG90" i="90"/>
  <c r="AH88" i="90"/>
  <c r="AG88" i="90"/>
  <c r="AH86" i="90"/>
  <c r="AG86" i="90"/>
  <c r="AH85" i="90"/>
  <c r="AG85" i="90"/>
  <c r="AH84" i="90"/>
  <c r="AG84" i="90"/>
  <c r="AH83" i="90"/>
  <c r="AG83" i="90"/>
  <c r="AH82" i="90"/>
  <c r="AG82" i="90"/>
  <c r="AH81" i="90"/>
  <c r="AG81" i="90"/>
  <c r="AH80" i="90"/>
  <c r="AG80" i="90"/>
  <c r="AH78" i="90"/>
  <c r="AG78" i="90"/>
  <c r="AH76" i="90"/>
  <c r="AG76" i="90"/>
  <c r="AH75" i="90"/>
  <c r="AG75" i="90"/>
  <c r="AH74" i="90"/>
  <c r="AG74" i="90"/>
  <c r="AH73" i="90"/>
  <c r="AG73" i="90"/>
  <c r="AH72" i="90"/>
  <c r="AG72" i="90"/>
  <c r="AH71" i="90"/>
  <c r="AG71" i="90"/>
  <c r="AH70" i="90"/>
  <c r="AG70" i="90"/>
  <c r="AH68" i="90"/>
  <c r="AG68" i="90"/>
  <c r="AH66" i="90"/>
  <c r="AG66" i="90"/>
  <c r="AH65" i="90"/>
  <c r="AG65" i="90"/>
  <c r="AH64" i="90"/>
  <c r="AG64" i="90"/>
  <c r="AH63" i="90"/>
  <c r="AG63" i="90"/>
  <c r="AH62" i="90"/>
  <c r="AG62" i="90"/>
  <c r="AH60" i="90"/>
  <c r="AG60" i="90"/>
  <c r="AH58" i="90"/>
  <c r="AG58" i="90"/>
  <c r="AG57" i="90"/>
  <c r="AH56" i="90"/>
  <c r="AG56" i="90"/>
  <c r="AH55" i="90"/>
  <c r="AG55" i="90"/>
  <c r="AH53" i="90"/>
  <c r="AG53" i="90"/>
  <c r="AH51" i="90"/>
  <c r="AG51" i="90"/>
  <c r="AH49" i="90"/>
  <c r="AG49" i="90"/>
  <c r="AH47" i="90"/>
  <c r="AG47" i="90"/>
  <c r="AH45" i="90"/>
  <c r="AG45" i="90"/>
  <c r="AH44" i="90"/>
  <c r="AG44" i="90"/>
  <c r="AH43" i="90"/>
  <c r="AG43" i="90"/>
  <c r="AH42" i="90"/>
  <c r="AG42" i="90"/>
  <c r="AH41" i="90"/>
  <c r="AG41" i="90"/>
  <c r="AH39" i="90"/>
  <c r="AG39" i="90"/>
  <c r="AH37" i="90"/>
  <c r="AG37" i="90"/>
  <c r="AH36" i="90"/>
  <c r="AG36" i="90"/>
  <c r="AH34" i="90"/>
  <c r="AG34" i="90"/>
  <c r="AH32" i="90"/>
  <c r="AG32" i="90"/>
  <c r="AH31" i="90"/>
  <c r="AG31" i="90"/>
  <c r="AH30" i="90"/>
  <c r="AG30" i="90"/>
  <c r="AH29" i="90"/>
  <c r="AG29" i="90"/>
  <c r="AH28" i="90"/>
  <c r="AG28" i="90"/>
  <c r="AH26" i="90"/>
  <c r="AG26" i="90"/>
  <c r="AH24" i="90"/>
  <c r="AG24" i="90"/>
  <c r="AH23" i="90"/>
  <c r="AG23" i="90"/>
  <c r="AH22" i="90"/>
  <c r="AG22" i="90"/>
  <c r="AH21" i="90"/>
  <c r="AG21" i="90"/>
  <c r="AH20" i="90"/>
  <c r="AG20" i="90"/>
  <c r="AH18" i="90"/>
  <c r="AG18" i="90"/>
  <c r="AH16" i="90"/>
  <c r="AG16" i="90"/>
  <c r="AH15" i="90"/>
  <c r="AG15" i="90"/>
  <c r="AH14" i="90"/>
  <c r="AG14" i="90"/>
  <c r="AH13" i="90"/>
  <c r="AG13" i="90"/>
  <c r="AH11" i="90"/>
  <c r="AG11" i="90"/>
  <c r="AC299" i="90" l="1"/>
  <c r="AD299" i="90"/>
  <c r="AG9" i="90"/>
  <c r="AG299" i="90" l="1"/>
  <c r="AF299" i="90"/>
  <c r="AE299" i="90"/>
  <c r="AK289" i="90"/>
  <c r="AJ299" i="90"/>
  <c r="AI299" i="90"/>
  <c r="AL297" i="90"/>
  <c r="AK297" i="90"/>
  <c r="AK296" i="90"/>
  <c r="AL294" i="90"/>
  <c r="AK294" i="90"/>
  <c r="AL292" i="90"/>
  <c r="AK292" i="90"/>
  <c r="AL290" i="90"/>
  <c r="AK290" i="90"/>
  <c r="AL287" i="90"/>
  <c r="AK287" i="90"/>
  <c r="AL285" i="90"/>
  <c r="AK283" i="90"/>
  <c r="AK281" i="90"/>
  <c r="AK279" i="90"/>
  <c r="AK278" i="90"/>
  <c r="AK276" i="90"/>
  <c r="AK274" i="90"/>
  <c r="AL272" i="90"/>
  <c r="AK272" i="90"/>
  <c r="AL270" i="90"/>
  <c r="AK270" i="90"/>
  <c r="AK268" i="90"/>
  <c r="AL267" i="90"/>
  <c r="AK267" i="90"/>
  <c r="AL265" i="90"/>
  <c r="AK265" i="90"/>
  <c r="AL263" i="90"/>
  <c r="AK263" i="90"/>
  <c r="AK262" i="90"/>
  <c r="AK261" i="90"/>
  <c r="AK260" i="90"/>
  <c r="AL259" i="90"/>
  <c r="AK259" i="90"/>
  <c r="AL257" i="90"/>
  <c r="AK257" i="90"/>
  <c r="AK255" i="90"/>
  <c r="AK254" i="90"/>
  <c r="AL253" i="90"/>
  <c r="AK253" i="90"/>
  <c r="AL251" i="90"/>
  <c r="AK251" i="90"/>
  <c r="AL249" i="90"/>
  <c r="AK249" i="90"/>
  <c r="AK248" i="90"/>
  <c r="AK247" i="90"/>
  <c r="AK246" i="90"/>
  <c r="AL245" i="90"/>
  <c r="AK245" i="90"/>
  <c r="AL244" i="90"/>
  <c r="AK244" i="90"/>
  <c r="AK243" i="90"/>
  <c r="AL241" i="90"/>
  <c r="AK241" i="90"/>
  <c r="AL239" i="90"/>
  <c r="AK239" i="90"/>
  <c r="AL237" i="90"/>
  <c r="AK237" i="90"/>
  <c r="AK236" i="90"/>
  <c r="AL234" i="90"/>
  <c r="AK234" i="90"/>
  <c r="AL232" i="90"/>
  <c r="AK232" i="90"/>
  <c r="AL231" i="90"/>
  <c r="AK231" i="90"/>
  <c r="AL229" i="90"/>
  <c r="AK229" i="90"/>
  <c r="AL227" i="90"/>
  <c r="AK227" i="90"/>
  <c r="AL226" i="90"/>
  <c r="AK226" i="90"/>
  <c r="AL224" i="90"/>
  <c r="AK224" i="90"/>
  <c r="AL222" i="90"/>
  <c r="AK222" i="90"/>
  <c r="AL221" i="90"/>
  <c r="AK221" i="90"/>
  <c r="AL220" i="90"/>
  <c r="AK220" i="90"/>
  <c r="AL219" i="90"/>
  <c r="AK219" i="90"/>
  <c r="AL218" i="90"/>
  <c r="AK218" i="90"/>
  <c r="AL217" i="90"/>
  <c r="AK217" i="90"/>
  <c r="AL216" i="90"/>
  <c r="AK216" i="90"/>
  <c r="AL215" i="90"/>
  <c r="AK215" i="90"/>
  <c r="AL213" i="90"/>
  <c r="AK213" i="90"/>
  <c r="AL211" i="90"/>
  <c r="AK211" i="90"/>
  <c r="AK209" i="90"/>
  <c r="AK207" i="90"/>
  <c r="AK205" i="90"/>
  <c r="AK204" i="90"/>
  <c r="AK203" i="90"/>
  <c r="AK202" i="90"/>
  <c r="AK201" i="90"/>
  <c r="AK200" i="90"/>
  <c r="AK199" i="90"/>
  <c r="AL198" i="90"/>
  <c r="AK198" i="90"/>
  <c r="AL196" i="90"/>
  <c r="AK196" i="90"/>
  <c r="AK194" i="90"/>
  <c r="AK193" i="90"/>
  <c r="AK192" i="90"/>
  <c r="AK191" i="90"/>
  <c r="AK189" i="90"/>
  <c r="AL187" i="90"/>
  <c r="AK187" i="90"/>
  <c r="AL185" i="90"/>
  <c r="AK185" i="90"/>
  <c r="AL183" i="90"/>
  <c r="AK183" i="90"/>
  <c r="AK181" i="90"/>
  <c r="AK179" i="90"/>
  <c r="AL177" i="90"/>
  <c r="AK177" i="90"/>
  <c r="AK176" i="90"/>
  <c r="AK175" i="90"/>
  <c r="AK174" i="90"/>
  <c r="AK173" i="90"/>
  <c r="AK172" i="90"/>
  <c r="AK171" i="90"/>
  <c r="AL169" i="90"/>
  <c r="AK169" i="90"/>
  <c r="AL167" i="90"/>
  <c r="AK167" i="90"/>
  <c r="AL165" i="90"/>
  <c r="AK165" i="90"/>
  <c r="AL163" i="90"/>
  <c r="AK163" i="90"/>
  <c r="AL161" i="90"/>
  <c r="AK161" i="90"/>
  <c r="AL160" i="90"/>
  <c r="AK160" i="90"/>
  <c r="AL159" i="90"/>
  <c r="AK159" i="90"/>
  <c r="AL158" i="90"/>
  <c r="AK158" i="90"/>
  <c r="AL157" i="90"/>
  <c r="AK157" i="90"/>
  <c r="AL156" i="90"/>
  <c r="AK156" i="90"/>
  <c r="AL155" i="90"/>
  <c r="AK155" i="90"/>
  <c r="AL154" i="90"/>
  <c r="AK154" i="90"/>
  <c r="AL152" i="90"/>
  <c r="AK152" i="90"/>
  <c r="AL150" i="90"/>
  <c r="AK150" i="90"/>
  <c r="AL148" i="90"/>
  <c r="AK148" i="90"/>
  <c r="AL146" i="90"/>
  <c r="AK146" i="90"/>
  <c r="AL145" i="90"/>
  <c r="AK145" i="90"/>
  <c r="AL143" i="90"/>
  <c r="AK143" i="90"/>
  <c r="AL141" i="90"/>
  <c r="AK141" i="90"/>
  <c r="AL140" i="90"/>
  <c r="AK140" i="90"/>
  <c r="AL139" i="90"/>
  <c r="AK139" i="90"/>
  <c r="AL138" i="90"/>
  <c r="AK138" i="90"/>
  <c r="AL137" i="90"/>
  <c r="AK137" i="90"/>
  <c r="AL136" i="90"/>
  <c r="AK136" i="90"/>
  <c r="AL134" i="90"/>
  <c r="AK134" i="90"/>
  <c r="AL132" i="90"/>
  <c r="AK132" i="90"/>
  <c r="AL130" i="90"/>
  <c r="AK130" i="90"/>
  <c r="AL128" i="90"/>
  <c r="AK128" i="90"/>
  <c r="AL127" i="90"/>
  <c r="AK127" i="90"/>
  <c r="AL126" i="90"/>
  <c r="AK126" i="90"/>
  <c r="AL125" i="90"/>
  <c r="AK125" i="90"/>
  <c r="AL123" i="90"/>
  <c r="AK123" i="90"/>
  <c r="AL121" i="90"/>
  <c r="AK121" i="90"/>
  <c r="AL119" i="90"/>
  <c r="AK119" i="90"/>
  <c r="AK118" i="90"/>
  <c r="AL116" i="90"/>
  <c r="AK116" i="90"/>
  <c r="AL114" i="90"/>
  <c r="AK114" i="90"/>
  <c r="AL113" i="90"/>
  <c r="AK113" i="90"/>
  <c r="AL112" i="90"/>
  <c r="AK112" i="90"/>
  <c r="AL111" i="90"/>
  <c r="AK111" i="90"/>
  <c r="AL110" i="90"/>
  <c r="AK110" i="90"/>
  <c r="AL109" i="90"/>
  <c r="AK109" i="90"/>
  <c r="AL108" i="90"/>
  <c r="AK108" i="90"/>
  <c r="AL107" i="90"/>
  <c r="AK107" i="90"/>
  <c r="AL105" i="90"/>
  <c r="AK105" i="90"/>
  <c r="AK103" i="90"/>
  <c r="AL102" i="90"/>
  <c r="AK102" i="90"/>
  <c r="AL101" i="90"/>
  <c r="AK101" i="90"/>
  <c r="AL99" i="90"/>
  <c r="AK99" i="90"/>
  <c r="AL97" i="90"/>
  <c r="AK97" i="90"/>
  <c r="AL95" i="90"/>
  <c r="AK95" i="90"/>
  <c r="AL93" i="90"/>
  <c r="AK93" i="90"/>
  <c r="AL92" i="90"/>
  <c r="AK92" i="90"/>
  <c r="AL91" i="90"/>
  <c r="AK91" i="90"/>
  <c r="AL90" i="90"/>
  <c r="AK90" i="90"/>
  <c r="AL88" i="90"/>
  <c r="AK88" i="90"/>
  <c r="AL86" i="90"/>
  <c r="AK86" i="90"/>
  <c r="AL85" i="90"/>
  <c r="AK85" i="90"/>
  <c r="AL84" i="90"/>
  <c r="AK84" i="90"/>
  <c r="AL83" i="90"/>
  <c r="AK83" i="90"/>
  <c r="AL82" i="90"/>
  <c r="AK82" i="90"/>
  <c r="AL81" i="90"/>
  <c r="AK81" i="90"/>
  <c r="AL80" i="90"/>
  <c r="AK80" i="90"/>
  <c r="AL78" i="90"/>
  <c r="AK78" i="90"/>
  <c r="AL76" i="90"/>
  <c r="AK76" i="90"/>
  <c r="AL75" i="90"/>
  <c r="AK75" i="90"/>
  <c r="AL74" i="90"/>
  <c r="AK74" i="90"/>
  <c r="AL73" i="90"/>
  <c r="AK73" i="90"/>
  <c r="AL72" i="90"/>
  <c r="AK72" i="90"/>
  <c r="AL71" i="90"/>
  <c r="AK71" i="90"/>
  <c r="AL70" i="90"/>
  <c r="AK70" i="90"/>
  <c r="AL68" i="90"/>
  <c r="AK68" i="90"/>
  <c r="AL66" i="90"/>
  <c r="AK66" i="90"/>
  <c r="AL65" i="90"/>
  <c r="AK65" i="90"/>
  <c r="AL64" i="90"/>
  <c r="AK64" i="90"/>
  <c r="AL63" i="90"/>
  <c r="AK63" i="90"/>
  <c r="AL62" i="90"/>
  <c r="AK62" i="90"/>
  <c r="AL60" i="90"/>
  <c r="AK60" i="90"/>
  <c r="AL58" i="90"/>
  <c r="AK58" i="90"/>
  <c r="AK57" i="90"/>
  <c r="AL56" i="90"/>
  <c r="AK56" i="90"/>
  <c r="AL55" i="90"/>
  <c r="AK55" i="90"/>
  <c r="AL53" i="90"/>
  <c r="AK53" i="90"/>
  <c r="AL51" i="90"/>
  <c r="AK51" i="90"/>
  <c r="AL49" i="90"/>
  <c r="AK49" i="90"/>
  <c r="AL47" i="90"/>
  <c r="AK47" i="90"/>
  <c r="AL45" i="90"/>
  <c r="AK45" i="90"/>
  <c r="AL44" i="90"/>
  <c r="AK44" i="90"/>
  <c r="AL43" i="90"/>
  <c r="AK43" i="90"/>
  <c r="AL42" i="90"/>
  <c r="AK42" i="90"/>
  <c r="AL41" i="90"/>
  <c r="AK41" i="90"/>
  <c r="AL39" i="90"/>
  <c r="AK39" i="90"/>
  <c r="AL37" i="90"/>
  <c r="AK37" i="90"/>
  <c r="AL36" i="90"/>
  <c r="AK36" i="90"/>
  <c r="AL34" i="90"/>
  <c r="AK34" i="90"/>
  <c r="AL32" i="90"/>
  <c r="AK32" i="90"/>
  <c r="AL31" i="90"/>
  <c r="AK31" i="90"/>
  <c r="AL30" i="90"/>
  <c r="AK30" i="90"/>
  <c r="AL29" i="90"/>
  <c r="AK29" i="90"/>
  <c r="AL28" i="90"/>
  <c r="AK28" i="90"/>
  <c r="AL26" i="90"/>
  <c r="AK26" i="90"/>
  <c r="AL24" i="90"/>
  <c r="AK24" i="90"/>
  <c r="AL23" i="90"/>
  <c r="AK23" i="90"/>
  <c r="AL22" i="90"/>
  <c r="AK22" i="90"/>
  <c r="AL21" i="90"/>
  <c r="AK21" i="90"/>
  <c r="AL20" i="90"/>
  <c r="AK20" i="90"/>
  <c r="AL18" i="90"/>
  <c r="AK18" i="90"/>
  <c r="AL16" i="90"/>
  <c r="AK16" i="90"/>
  <c r="AL15" i="90"/>
  <c r="AK15" i="90"/>
  <c r="AL14" i="90"/>
  <c r="AK14" i="90"/>
  <c r="AL13" i="90"/>
  <c r="AK13" i="90"/>
  <c r="AL11" i="90"/>
  <c r="AK11" i="90"/>
  <c r="AL9" i="90"/>
  <c r="AH299" i="90" l="1"/>
  <c r="AK299" i="90"/>
  <c r="AL299" i="90"/>
  <c r="BB297" i="90" l="1"/>
  <c r="BB294" i="90"/>
  <c r="BB292" i="90"/>
  <c r="BB290" i="90"/>
  <c r="BB287" i="90"/>
  <c r="BB285" i="90"/>
  <c r="BB279" i="90"/>
  <c r="BB276" i="90"/>
  <c r="BB274" i="90"/>
  <c r="BB272" i="90"/>
  <c r="BB268" i="90"/>
  <c r="BB267" i="90"/>
  <c r="BB265" i="90"/>
  <c r="BB263" i="90"/>
  <c r="BB259" i="90"/>
  <c r="BB257" i="90"/>
  <c r="BB253" i="90"/>
  <c r="BB251" i="90"/>
  <c r="BB249" i="90"/>
  <c r="BB248" i="90"/>
  <c r="BB245" i="90"/>
  <c r="BB241" i="90"/>
  <c r="BB239" i="90"/>
  <c r="BB237" i="90"/>
  <c r="BB234" i="90"/>
  <c r="BB231" i="90"/>
  <c r="BB229" i="90"/>
  <c r="BB227" i="90"/>
  <c r="BB226" i="90"/>
  <c r="BB224" i="90"/>
  <c r="BB222" i="90"/>
  <c r="BB221" i="90"/>
  <c r="BB220" i="90"/>
  <c r="BB219" i="90"/>
  <c r="BB218" i="90"/>
  <c r="BB217" i="90"/>
  <c r="BB216" i="90"/>
  <c r="BB215" i="90"/>
  <c r="BB213" i="90"/>
  <c r="BB211" i="90"/>
  <c r="BB204" i="90"/>
  <c r="BB203" i="90"/>
  <c r="BB198" i="90"/>
  <c r="BB196" i="90"/>
  <c r="BB187" i="90"/>
  <c r="BB185" i="90"/>
  <c r="BB183" i="90"/>
  <c r="BB181" i="90"/>
  <c r="BB179" i="90"/>
  <c r="BB177" i="90"/>
  <c r="BB169" i="90"/>
  <c r="BB167" i="90"/>
  <c r="BB165" i="90"/>
  <c r="BB163" i="90"/>
  <c r="BB161" i="90"/>
  <c r="BB160" i="90"/>
  <c r="BB159" i="90"/>
  <c r="BB158" i="90"/>
  <c r="BB157" i="90"/>
  <c r="BB156" i="90"/>
  <c r="BB155" i="90"/>
  <c r="BB154" i="90"/>
  <c r="BB152" i="90"/>
  <c r="BB150" i="90"/>
  <c r="BB148" i="90"/>
  <c r="BB146" i="90"/>
  <c r="BB145" i="90"/>
  <c r="BB143" i="90"/>
  <c r="BB141" i="90"/>
  <c r="BB140" i="90"/>
  <c r="BB139" i="90"/>
  <c r="BB138" i="90"/>
  <c r="BB137" i="90"/>
  <c r="BB136" i="90"/>
  <c r="BB134" i="90"/>
  <c r="BB132" i="90"/>
  <c r="BB130" i="90"/>
  <c r="BB128" i="90"/>
  <c r="BB127" i="90"/>
  <c r="BB126" i="90"/>
  <c r="BB125" i="90"/>
  <c r="BB123" i="90"/>
  <c r="BB121" i="90"/>
  <c r="BB119" i="90"/>
  <c r="BB116" i="90"/>
  <c r="BB114" i="90"/>
  <c r="BB113" i="90"/>
  <c r="BB112" i="90"/>
  <c r="BB111" i="90"/>
  <c r="BB110" i="90"/>
  <c r="BB109" i="90"/>
  <c r="BB108" i="90"/>
  <c r="BB107" i="90"/>
  <c r="BB105" i="90"/>
  <c r="BB103" i="90"/>
  <c r="BB102" i="90"/>
  <c r="BB101" i="90"/>
  <c r="BB99" i="90"/>
  <c r="BB97" i="90"/>
  <c r="BB95" i="90"/>
  <c r="BB93" i="90"/>
  <c r="BB92" i="90"/>
  <c r="BB91" i="90"/>
  <c r="BB90" i="90"/>
  <c r="BB88" i="90"/>
  <c r="BB86" i="90"/>
  <c r="BB85" i="90"/>
  <c r="BB84" i="90"/>
  <c r="BB83" i="90"/>
  <c r="BB82" i="90"/>
  <c r="BB81" i="90"/>
  <c r="BB80" i="90"/>
  <c r="BB78" i="90"/>
  <c r="BB76" i="90"/>
  <c r="BB75" i="90"/>
  <c r="BB74" i="90"/>
  <c r="BB73" i="90"/>
  <c r="BB72" i="90"/>
  <c r="BB71" i="90"/>
  <c r="BB70" i="90"/>
  <c r="BB68" i="90"/>
  <c r="BB66" i="90"/>
  <c r="BB65" i="90"/>
  <c r="BB64" i="90"/>
  <c r="BB63" i="90"/>
  <c r="BB62" i="90"/>
  <c r="BB60" i="90"/>
  <c r="BB58" i="90"/>
  <c r="BB56" i="90"/>
  <c r="BB55" i="90"/>
  <c r="BB53" i="90"/>
  <c r="BB51" i="90"/>
  <c r="BB49" i="90"/>
  <c r="BB47" i="90"/>
  <c r="BB45" i="90"/>
  <c r="BB44" i="90"/>
  <c r="BB43" i="90"/>
  <c r="BB42" i="90"/>
  <c r="BB41" i="90"/>
  <c r="BB39" i="90"/>
  <c r="BB37" i="90"/>
  <c r="BB36" i="90"/>
  <c r="BB34" i="90"/>
  <c r="BB32" i="90"/>
  <c r="BB31" i="90"/>
  <c r="BB30" i="90"/>
  <c r="BB29" i="90"/>
  <c r="BB28" i="90"/>
  <c r="BB26" i="90"/>
  <c r="BB24" i="90"/>
  <c r="BB23" i="90"/>
  <c r="BB22" i="90"/>
  <c r="BB21" i="90"/>
  <c r="BB20" i="90"/>
  <c r="BB18" i="90"/>
  <c r="BB16" i="90"/>
  <c r="BB15" i="90"/>
  <c r="BB13" i="90"/>
  <c r="BB11" i="90"/>
  <c r="BB9" i="90"/>
  <c r="BA297" i="90"/>
  <c r="BA296" i="90"/>
  <c r="BA294" i="90"/>
  <c r="BA292" i="90"/>
  <c r="BA289" i="90"/>
  <c r="BA290" i="90"/>
  <c r="BA287" i="90"/>
  <c r="BA285" i="90"/>
  <c r="BA283" i="90"/>
  <c r="BA281" i="90"/>
  <c r="BA278" i="90"/>
  <c r="BA272" i="90"/>
  <c r="BA268" i="90"/>
  <c r="BA267" i="90"/>
  <c r="BA265" i="90"/>
  <c r="BA259" i="90"/>
  <c r="BA263" i="90"/>
  <c r="BA262" i="90"/>
  <c r="BA261" i="90"/>
  <c r="BA260" i="90"/>
  <c r="BA257" i="90"/>
  <c r="BA253" i="90"/>
  <c r="BA255" i="90"/>
  <c r="BA254" i="90"/>
  <c r="BA251" i="90"/>
  <c r="BA249" i="90"/>
  <c r="BA248" i="90"/>
  <c r="BA247" i="90"/>
  <c r="BA246" i="90"/>
  <c r="BA245" i="90"/>
  <c r="BA244" i="90"/>
  <c r="BA243" i="90"/>
  <c r="BA241" i="90"/>
  <c r="BA239" i="90"/>
  <c r="BA237" i="90"/>
  <c r="BA236" i="90"/>
  <c r="BA234" i="90"/>
  <c r="BA232" i="90"/>
  <c r="BA231" i="90"/>
  <c r="BA229" i="90"/>
  <c r="BA227" i="90"/>
  <c r="BA226" i="90"/>
  <c r="BA224" i="90"/>
  <c r="BA222" i="90"/>
  <c r="BA221" i="90"/>
  <c r="BA220" i="90"/>
  <c r="BA219" i="90"/>
  <c r="BA218" i="90"/>
  <c r="BA217" i="90"/>
  <c r="BA216" i="90"/>
  <c r="BA215" i="90"/>
  <c r="BA213" i="90"/>
  <c r="BA211" i="90"/>
  <c r="BA209" i="90"/>
  <c r="BA207" i="90"/>
  <c r="BA205" i="90"/>
  <c r="BA204" i="90"/>
  <c r="BA203" i="90"/>
  <c r="BA202" i="90"/>
  <c r="BA201" i="90"/>
  <c r="BA200" i="90"/>
  <c r="BA199" i="90"/>
  <c r="BA198" i="90"/>
  <c r="BA196" i="90"/>
  <c r="BA194" i="90"/>
  <c r="BA193" i="90"/>
  <c r="BA192" i="90"/>
  <c r="BA191" i="90"/>
  <c r="BA189" i="90"/>
  <c r="BA187" i="90"/>
  <c r="BA185" i="90"/>
  <c r="BA183" i="90"/>
  <c r="BA181" i="90"/>
  <c r="BA179" i="90"/>
  <c r="BA177" i="90"/>
  <c r="BA176" i="90"/>
  <c r="BA175" i="90"/>
  <c r="BA174" i="90"/>
  <c r="BA173" i="90"/>
  <c r="BA172" i="90"/>
  <c r="BA171" i="90"/>
  <c r="BA169" i="90"/>
  <c r="BA167" i="90"/>
  <c r="BA165" i="90"/>
  <c r="BA163" i="90"/>
  <c r="BA161" i="90"/>
  <c r="BA160" i="90"/>
  <c r="BA159" i="90"/>
  <c r="BA158" i="90"/>
  <c r="BA157" i="90"/>
  <c r="BA156" i="90"/>
  <c r="BA155" i="90"/>
  <c r="BA154" i="90"/>
  <c r="BA152" i="90"/>
  <c r="BA150" i="90"/>
  <c r="BA148" i="90"/>
  <c r="BA146" i="90"/>
  <c r="BA145" i="90"/>
  <c r="BA143" i="90"/>
  <c r="BA141" i="90"/>
  <c r="BA140" i="90"/>
  <c r="BA139" i="90"/>
  <c r="BA138" i="90"/>
  <c r="BA137" i="90"/>
  <c r="BA136" i="90"/>
  <c r="BA134" i="90"/>
  <c r="BA132" i="90"/>
  <c r="BA130" i="90"/>
  <c r="BA128" i="90"/>
  <c r="BA127" i="90"/>
  <c r="BA126" i="90"/>
  <c r="BA125" i="90"/>
  <c r="BA123" i="90"/>
  <c r="BA121" i="90"/>
  <c r="BA119" i="90"/>
  <c r="BA118" i="90"/>
  <c r="BA116" i="90"/>
  <c r="BA114" i="90"/>
  <c r="BA113" i="90"/>
  <c r="BA112" i="90"/>
  <c r="BA111" i="90"/>
  <c r="BA110" i="90"/>
  <c r="BA109" i="90"/>
  <c r="BA108" i="90"/>
  <c r="BA107" i="90"/>
  <c r="BA105" i="90"/>
  <c r="BA103" i="90"/>
  <c r="BA102" i="90"/>
  <c r="BA101" i="90"/>
  <c r="BA99" i="90"/>
  <c r="BA97" i="90"/>
  <c r="BA95" i="90"/>
  <c r="BA93" i="90"/>
  <c r="BA92" i="90"/>
  <c r="BA91" i="90"/>
  <c r="BA90" i="90"/>
  <c r="BA88" i="90"/>
  <c r="BA86" i="90"/>
  <c r="BA85" i="90"/>
  <c r="BA84" i="90"/>
  <c r="BA83" i="90"/>
  <c r="BA82" i="90"/>
  <c r="BA81" i="90"/>
  <c r="BA80" i="90"/>
  <c r="BA78" i="90"/>
  <c r="BA76" i="90"/>
  <c r="BA75" i="90"/>
  <c r="BA74" i="90"/>
  <c r="BA73" i="90"/>
  <c r="BA72" i="90"/>
  <c r="BA71" i="90"/>
  <c r="BA70" i="90"/>
  <c r="BA68" i="90"/>
  <c r="BA66" i="90"/>
  <c r="BA65" i="90"/>
  <c r="BA64" i="90"/>
  <c r="BA63" i="90"/>
  <c r="BA62" i="90"/>
  <c r="BA60" i="90"/>
  <c r="BA55" i="90"/>
  <c r="BA58" i="90"/>
  <c r="BA57" i="90"/>
  <c r="BA56" i="90"/>
  <c r="BA53" i="90"/>
  <c r="BA51" i="90"/>
  <c r="BA49" i="90"/>
  <c r="BA47" i="90"/>
  <c r="BA45" i="90"/>
  <c r="BA44" i="90"/>
  <c r="BA43" i="90"/>
  <c r="BA42" i="90"/>
  <c r="BA41" i="90"/>
  <c r="BA39" i="90"/>
  <c r="BA37" i="90"/>
  <c r="BA36" i="90"/>
  <c r="BA34" i="90"/>
  <c r="BA32" i="90"/>
  <c r="BA31" i="90"/>
  <c r="BA30" i="90"/>
  <c r="BA29" i="90"/>
  <c r="BA28" i="90"/>
  <c r="BA26" i="90"/>
  <c r="BA24" i="90"/>
  <c r="BA23" i="90"/>
  <c r="BA22" i="90"/>
  <c r="BA21" i="90"/>
  <c r="BA20" i="90"/>
  <c r="BA18" i="90"/>
  <c r="BA16" i="90"/>
  <c r="BA15" i="90"/>
  <c r="BA14" i="90"/>
  <c r="BA13" i="90"/>
  <c r="BA11" i="90"/>
  <c r="AZ299" i="90"/>
  <c r="BA299" i="90" l="1"/>
  <c r="BB299" i="90"/>
  <c r="BA119" i="25"/>
  <c r="BB56" i="25"/>
  <c r="BB72" i="25"/>
  <c r="BB74" i="25"/>
  <c r="BB90" i="25"/>
  <c r="BB93" i="25"/>
  <c r="BB95" i="25"/>
  <c r="BB130" i="25"/>
  <c r="BB132" i="25"/>
  <c r="BB138" i="25"/>
  <c r="BA138" i="25"/>
  <c r="BB137" i="25"/>
  <c r="BA137" i="25"/>
  <c r="BB135" i="25"/>
  <c r="BA135" i="25"/>
  <c r="BA133" i="25"/>
  <c r="BA132" i="25"/>
  <c r="BA130" i="25"/>
  <c r="BB128" i="25"/>
  <c r="BA128" i="25"/>
  <c r="BA126" i="25"/>
  <c r="BA124" i="25"/>
  <c r="BA122" i="25"/>
  <c r="BA121" i="25"/>
  <c r="BB119" i="25"/>
  <c r="BB117" i="25"/>
  <c r="BA117" i="25"/>
  <c r="BB115" i="25"/>
  <c r="BA115" i="25"/>
  <c r="BB113" i="25"/>
  <c r="BA113" i="25"/>
  <c r="BB111" i="25"/>
  <c r="BA111" i="25"/>
  <c r="BB110" i="25"/>
  <c r="BA110" i="25"/>
  <c r="BA109" i="25"/>
  <c r="BA108" i="25"/>
  <c r="BB106" i="25"/>
  <c r="BA106" i="25"/>
  <c r="BA104" i="25"/>
  <c r="BA103" i="25"/>
  <c r="BA102" i="25"/>
  <c r="BA101" i="25"/>
  <c r="BA99" i="25"/>
  <c r="BB97" i="25"/>
  <c r="BA97" i="25"/>
  <c r="BA95" i="25"/>
  <c r="BA93" i="25"/>
  <c r="BA91" i="25"/>
  <c r="BA89" i="25"/>
  <c r="BB88" i="25"/>
  <c r="BA88" i="25"/>
  <c r="BB87" i="25"/>
  <c r="BA87" i="25"/>
  <c r="BB86" i="25"/>
  <c r="BA86" i="25"/>
  <c r="BB84" i="25"/>
  <c r="BA84" i="25"/>
  <c r="BB82" i="25"/>
  <c r="BA82" i="25"/>
  <c r="BB80" i="25"/>
  <c r="BA80" i="25"/>
  <c r="BB78" i="25"/>
  <c r="BA78" i="25"/>
  <c r="BB76" i="25"/>
  <c r="BA76" i="25"/>
  <c r="BA74" i="25"/>
  <c r="BA72" i="25"/>
  <c r="BB70" i="25"/>
  <c r="BA70" i="25"/>
  <c r="BB68" i="25"/>
  <c r="BA68" i="25"/>
  <c r="BB66" i="25"/>
  <c r="BA66" i="25"/>
  <c r="BA65" i="25"/>
  <c r="BA64" i="25"/>
  <c r="BA63" i="25"/>
  <c r="BA62" i="25"/>
  <c r="BB60" i="25"/>
  <c r="BA60" i="25"/>
  <c r="BB58" i="25"/>
  <c r="BA58" i="25"/>
  <c r="BB57" i="25"/>
  <c r="BA57" i="25"/>
  <c r="BA56" i="25"/>
  <c r="BB55" i="25"/>
  <c r="BA55" i="25"/>
  <c r="BB53" i="25"/>
  <c r="BA53" i="25"/>
  <c r="BB51" i="25"/>
  <c r="BA51" i="25"/>
  <c r="BB49" i="25"/>
  <c r="BA49" i="25"/>
  <c r="BB47" i="25"/>
  <c r="BA47" i="25"/>
  <c r="BB46" i="25"/>
  <c r="BA46" i="25"/>
  <c r="BB44" i="25"/>
  <c r="BA44" i="25"/>
  <c r="BB42" i="25"/>
  <c r="BA42" i="25"/>
  <c r="BB41" i="25"/>
  <c r="BA41" i="25"/>
  <c r="BB39" i="25"/>
  <c r="BA39" i="25"/>
  <c r="BB37" i="25"/>
  <c r="BA37" i="25"/>
  <c r="BB35" i="25"/>
  <c r="BA35" i="25"/>
  <c r="BB33" i="25"/>
  <c r="BA33" i="25"/>
  <c r="BB31" i="25"/>
  <c r="BA31" i="25"/>
  <c r="BB29" i="25"/>
  <c r="BA29" i="25"/>
  <c r="BB27" i="25"/>
  <c r="BA27" i="25"/>
  <c r="BB26" i="25"/>
  <c r="BA26" i="25"/>
  <c r="BB25" i="25"/>
  <c r="BA25" i="25"/>
  <c r="BB24" i="25"/>
  <c r="BA24" i="25"/>
  <c r="BB23" i="25"/>
  <c r="BA23" i="25"/>
  <c r="BB22" i="25"/>
  <c r="BA22" i="25"/>
  <c r="BB21" i="25"/>
  <c r="BA21" i="25"/>
  <c r="BB20" i="25"/>
  <c r="BA20" i="25"/>
  <c r="BB19" i="25"/>
  <c r="BA19" i="25"/>
  <c r="BB18" i="25"/>
  <c r="BA18" i="25"/>
  <c r="BB17" i="25"/>
  <c r="BA17" i="25"/>
  <c r="BB16" i="25"/>
  <c r="BA16" i="25"/>
  <c r="BB15" i="25"/>
  <c r="BA15" i="25"/>
  <c r="BB13" i="25"/>
  <c r="BA13" i="25"/>
  <c r="BB11" i="25"/>
  <c r="BA11" i="25"/>
  <c r="BB9" i="25"/>
  <c r="BA9" i="25"/>
  <c r="AY139" i="25"/>
  <c r="BA139" i="25" l="1"/>
  <c r="AZ139" i="25"/>
  <c r="BB139" i="25" s="1"/>
  <c r="F137" i="25" l="1"/>
  <c r="E119" i="25"/>
  <c r="F111" i="25"/>
  <c r="F138" i="25"/>
  <c r="E138" i="25"/>
  <c r="E137" i="25"/>
  <c r="F135" i="25"/>
  <c r="E135" i="25"/>
  <c r="E133" i="25"/>
  <c r="E132" i="25"/>
  <c r="E130" i="25"/>
  <c r="F128" i="25"/>
  <c r="E128" i="25"/>
  <c r="E126" i="25"/>
  <c r="E124" i="25"/>
  <c r="E122" i="25"/>
  <c r="E121" i="25"/>
  <c r="F119" i="25"/>
  <c r="F117" i="25"/>
  <c r="E117" i="25"/>
  <c r="F115" i="25"/>
  <c r="F113" i="25"/>
  <c r="E113" i="25"/>
  <c r="E111" i="25"/>
  <c r="F110" i="25"/>
  <c r="E110" i="25"/>
  <c r="E109" i="25"/>
  <c r="E108" i="25"/>
  <c r="F106" i="25"/>
  <c r="E106" i="25"/>
  <c r="E104" i="25"/>
  <c r="E103" i="25"/>
  <c r="E102" i="25"/>
  <c r="E101" i="25"/>
  <c r="E99" i="25"/>
  <c r="F97" i="25"/>
  <c r="E97" i="25"/>
  <c r="E95" i="25"/>
  <c r="E93" i="25"/>
  <c r="E91" i="25"/>
  <c r="E89" i="25"/>
  <c r="F88" i="25"/>
  <c r="E88" i="25"/>
  <c r="F87" i="25"/>
  <c r="E87" i="25"/>
  <c r="F86" i="25"/>
  <c r="E86" i="25"/>
  <c r="F84" i="25"/>
  <c r="E84" i="25"/>
  <c r="F82" i="25"/>
  <c r="E82" i="25"/>
  <c r="F78" i="25"/>
  <c r="E78" i="25"/>
  <c r="F76" i="25"/>
  <c r="E76" i="25"/>
  <c r="E74" i="25"/>
  <c r="E72" i="25"/>
  <c r="F70" i="25"/>
  <c r="E70" i="25"/>
  <c r="F68" i="25"/>
  <c r="E68" i="25"/>
  <c r="F66" i="25"/>
  <c r="E66" i="25"/>
  <c r="E65" i="25"/>
  <c r="E64" i="25"/>
  <c r="E63" i="25"/>
  <c r="E62" i="25"/>
  <c r="F60" i="25"/>
  <c r="E60" i="25"/>
  <c r="F58" i="25"/>
  <c r="E58" i="25"/>
  <c r="F57" i="25"/>
  <c r="E57" i="25"/>
  <c r="E56" i="25"/>
  <c r="F55" i="25"/>
  <c r="E55" i="25"/>
  <c r="F53" i="25"/>
  <c r="E53" i="25"/>
  <c r="F51" i="25"/>
  <c r="E51" i="25"/>
  <c r="F49" i="25"/>
  <c r="E49" i="25"/>
  <c r="F47" i="25"/>
  <c r="E47" i="25"/>
  <c r="F46" i="25"/>
  <c r="E46" i="25"/>
  <c r="F44" i="25"/>
  <c r="E44" i="25"/>
  <c r="F42" i="25"/>
  <c r="E42" i="25"/>
  <c r="F41" i="25"/>
  <c r="E41" i="25"/>
  <c r="F39" i="25"/>
  <c r="E39" i="25"/>
  <c r="F37" i="25"/>
  <c r="E37" i="25"/>
  <c r="F35" i="25"/>
  <c r="E35" i="25"/>
  <c r="F33" i="25"/>
  <c r="E33" i="25"/>
  <c r="F31" i="25"/>
  <c r="E31" i="25"/>
  <c r="F29" i="25"/>
  <c r="E29" i="25"/>
  <c r="F27" i="25"/>
  <c r="E27" i="25"/>
  <c r="F26" i="25"/>
  <c r="E26" i="25"/>
  <c r="F25" i="25"/>
  <c r="E25" i="25"/>
  <c r="F24" i="25"/>
  <c r="E24" i="25"/>
  <c r="F23" i="25"/>
  <c r="E23" i="25"/>
  <c r="F22" i="25"/>
  <c r="E22" i="25"/>
  <c r="F21" i="25"/>
  <c r="E21" i="25"/>
  <c r="F20" i="25"/>
  <c r="E20" i="25"/>
  <c r="F19" i="25"/>
  <c r="E19" i="25"/>
  <c r="F18" i="25"/>
  <c r="E18" i="25"/>
  <c r="F17" i="25"/>
  <c r="E17" i="25"/>
  <c r="F16" i="25"/>
  <c r="E16" i="25"/>
  <c r="F15" i="25"/>
  <c r="E15" i="25"/>
  <c r="F13" i="25"/>
  <c r="E13" i="25"/>
  <c r="F11" i="25"/>
  <c r="E11" i="25"/>
  <c r="F9" i="25"/>
  <c r="E9" i="25"/>
  <c r="F139" i="25"/>
  <c r="J119" i="25"/>
  <c r="J138" i="25"/>
  <c r="I138" i="25"/>
  <c r="I137" i="25"/>
  <c r="J135" i="25"/>
  <c r="I135" i="25"/>
  <c r="I133" i="25"/>
  <c r="I132" i="25"/>
  <c r="I130" i="25"/>
  <c r="J128" i="25"/>
  <c r="I128" i="25"/>
  <c r="I126" i="25"/>
  <c r="I124" i="25"/>
  <c r="I122" i="25"/>
  <c r="I121" i="25"/>
  <c r="I119" i="25"/>
  <c r="J117" i="25"/>
  <c r="I117" i="25"/>
  <c r="J115" i="25"/>
  <c r="I115" i="25"/>
  <c r="J113" i="25"/>
  <c r="I113" i="25"/>
  <c r="I111" i="25"/>
  <c r="J110" i="25"/>
  <c r="I110" i="25"/>
  <c r="I109" i="25"/>
  <c r="I108" i="25"/>
  <c r="J106" i="25"/>
  <c r="I106" i="25"/>
  <c r="I104" i="25"/>
  <c r="I103" i="25"/>
  <c r="I102" i="25"/>
  <c r="I101" i="25"/>
  <c r="I99" i="25"/>
  <c r="J97" i="25"/>
  <c r="I97" i="25"/>
  <c r="I95" i="25"/>
  <c r="I93" i="25"/>
  <c r="J91" i="25"/>
  <c r="I91" i="25"/>
  <c r="I89" i="25"/>
  <c r="J88" i="25"/>
  <c r="I88" i="25"/>
  <c r="J87" i="25"/>
  <c r="I87" i="25"/>
  <c r="J86" i="25"/>
  <c r="I86" i="25"/>
  <c r="J84" i="25"/>
  <c r="I84" i="25"/>
  <c r="J82" i="25"/>
  <c r="I82" i="25"/>
  <c r="J80" i="25"/>
  <c r="I80" i="25"/>
  <c r="J78" i="25"/>
  <c r="I78" i="25"/>
  <c r="J76" i="25"/>
  <c r="I76" i="25"/>
  <c r="I74" i="25"/>
  <c r="I72" i="25"/>
  <c r="J70" i="25"/>
  <c r="I70" i="25"/>
  <c r="J68" i="25"/>
  <c r="I68" i="25"/>
  <c r="J66" i="25"/>
  <c r="I66" i="25"/>
  <c r="I65" i="25"/>
  <c r="I64" i="25"/>
  <c r="I63" i="25"/>
  <c r="I62" i="25"/>
  <c r="J60" i="25"/>
  <c r="I60" i="25"/>
  <c r="J58" i="25"/>
  <c r="I58" i="25"/>
  <c r="J57" i="25"/>
  <c r="I57" i="25"/>
  <c r="I56" i="25"/>
  <c r="J55" i="25"/>
  <c r="I55" i="25"/>
  <c r="J53" i="25"/>
  <c r="I53" i="25"/>
  <c r="J51" i="25"/>
  <c r="I51" i="25"/>
  <c r="J49" i="25"/>
  <c r="I49" i="25"/>
  <c r="J47" i="25"/>
  <c r="I47" i="25"/>
  <c r="J46" i="25"/>
  <c r="I46" i="25"/>
  <c r="J44" i="25"/>
  <c r="I44" i="25"/>
  <c r="J42" i="25"/>
  <c r="I42" i="25"/>
  <c r="J41" i="25"/>
  <c r="I41" i="25"/>
  <c r="J39" i="25"/>
  <c r="I39" i="25"/>
  <c r="J37" i="25"/>
  <c r="I37" i="25"/>
  <c r="J35" i="25"/>
  <c r="I35" i="25"/>
  <c r="J33" i="25"/>
  <c r="I33" i="25"/>
  <c r="J31" i="25"/>
  <c r="I31" i="25"/>
  <c r="J29" i="25"/>
  <c r="I29" i="25"/>
  <c r="J27" i="25"/>
  <c r="I27" i="25"/>
  <c r="J26" i="25"/>
  <c r="I26" i="25"/>
  <c r="J25" i="25"/>
  <c r="I25" i="25"/>
  <c r="J24" i="25"/>
  <c r="I24" i="25"/>
  <c r="J23" i="25"/>
  <c r="I23" i="25"/>
  <c r="J22" i="25"/>
  <c r="I22" i="25"/>
  <c r="J21" i="25"/>
  <c r="I21" i="25"/>
  <c r="J20" i="25"/>
  <c r="I20" i="25"/>
  <c r="J19" i="25"/>
  <c r="I19" i="25"/>
  <c r="J18" i="25"/>
  <c r="I18" i="25"/>
  <c r="J17" i="25"/>
  <c r="I17" i="25"/>
  <c r="J16" i="25"/>
  <c r="I16" i="25"/>
  <c r="J15" i="25"/>
  <c r="I15" i="25"/>
  <c r="J13" i="25"/>
  <c r="I13" i="25"/>
  <c r="J11" i="25"/>
  <c r="I11" i="25"/>
  <c r="J9" i="25"/>
  <c r="I9" i="25"/>
  <c r="M9" i="25"/>
  <c r="N91" i="25"/>
  <c r="N119" i="25"/>
  <c r="N138" i="25"/>
  <c r="M138" i="25"/>
  <c r="M137" i="25"/>
  <c r="N135" i="25"/>
  <c r="M135" i="25"/>
  <c r="M133" i="25"/>
  <c r="M132" i="25"/>
  <c r="M130" i="25"/>
  <c r="N128" i="25"/>
  <c r="M128" i="25"/>
  <c r="M126" i="25"/>
  <c r="M124" i="25"/>
  <c r="M122" i="25"/>
  <c r="M121" i="25"/>
  <c r="N117" i="25"/>
  <c r="M117" i="25"/>
  <c r="N115" i="25"/>
  <c r="M115" i="25"/>
  <c r="N113" i="25"/>
  <c r="M113" i="25"/>
  <c r="M111" i="25"/>
  <c r="N110" i="25"/>
  <c r="M110" i="25"/>
  <c r="M109" i="25"/>
  <c r="M108" i="25"/>
  <c r="N106" i="25"/>
  <c r="M106" i="25"/>
  <c r="M104" i="25"/>
  <c r="M103" i="25"/>
  <c r="M102" i="25"/>
  <c r="M101" i="25"/>
  <c r="M99" i="25"/>
  <c r="N97" i="25"/>
  <c r="M97" i="25"/>
  <c r="M95" i="25"/>
  <c r="M93" i="25"/>
  <c r="M91" i="25"/>
  <c r="M89" i="25"/>
  <c r="N88" i="25"/>
  <c r="M88" i="25"/>
  <c r="N87" i="25"/>
  <c r="M87" i="25"/>
  <c r="N86" i="25"/>
  <c r="M86" i="25"/>
  <c r="N84" i="25"/>
  <c r="M84" i="25"/>
  <c r="N82" i="25"/>
  <c r="M82" i="25"/>
  <c r="N80" i="25"/>
  <c r="M80" i="25"/>
  <c r="N78" i="25"/>
  <c r="M78" i="25"/>
  <c r="N76" i="25"/>
  <c r="M76" i="25"/>
  <c r="M74" i="25"/>
  <c r="M72" i="25"/>
  <c r="N70" i="25"/>
  <c r="M70" i="25"/>
  <c r="N68" i="25"/>
  <c r="M68" i="25"/>
  <c r="N66" i="25"/>
  <c r="M66" i="25"/>
  <c r="M65" i="25"/>
  <c r="M64" i="25"/>
  <c r="M63" i="25"/>
  <c r="M62" i="25"/>
  <c r="N60" i="25"/>
  <c r="M60" i="25"/>
  <c r="N58" i="25"/>
  <c r="M58" i="25"/>
  <c r="N57" i="25"/>
  <c r="M57" i="25"/>
  <c r="M56" i="25"/>
  <c r="N55" i="25"/>
  <c r="M55" i="25"/>
  <c r="N53" i="25"/>
  <c r="M53" i="25"/>
  <c r="N51" i="25"/>
  <c r="M51" i="25"/>
  <c r="N49" i="25"/>
  <c r="M49" i="25"/>
  <c r="N47" i="25"/>
  <c r="M47" i="25"/>
  <c r="N46" i="25"/>
  <c r="M46" i="25"/>
  <c r="N44" i="25"/>
  <c r="M44" i="25"/>
  <c r="N42" i="25"/>
  <c r="M42" i="25"/>
  <c r="N41" i="25"/>
  <c r="M41" i="25"/>
  <c r="N39" i="25"/>
  <c r="M39" i="25"/>
  <c r="N37" i="25"/>
  <c r="M37" i="25"/>
  <c r="N35" i="25"/>
  <c r="M35" i="25"/>
  <c r="N33" i="25"/>
  <c r="M33" i="25"/>
  <c r="N31" i="25"/>
  <c r="M31" i="25"/>
  <c r="N29" i="25"/>
  <c r="M29" i="25"/>
  <c r="N27" i="25"/>
  <c r="M27" i="25"/>
  <c r="N26" i="25"/>
  <c r="M26" i="25"/>
  <c r="N25" i="25"/>
  <c r="M25" i="25"/>
  <c r="N24" i="25"/>
  <c r="M24" i="25"/>
  <c r="N23" i="25"/>
  <c r="M23" i="25"/>
  <c r="N22" i="25"/>
  <c r="M22" i="25"/>
  <c r="N21" i="25"/>
  <c r="M21" i="25"/>
  <c r="N20" i="25"/>
  <c r="M20" i="25"/>
  <c r="N19" i="25"/>
  <c r="M19" i="25"/>
  <c r="N18" i="25"/>
  <c r="M18" i="25"/>
  <c r="N17" i="25"/>
  <c r="M17" i="25"/>
  <c r="N16" i="25"/>
  <c r="M16" i="25"/>
  <c r="N15" i="25"/>
  <c r="M15" i="25"/>
  <c r="N13" i="25"/>
  <c r="M13" i="25"/>
  <c r="N11" i="25"/>
  <c r="M11" i="25"/>
  <c r="N9" i="25"/>
  <c r="K139" i="25"/>
  <c r="R137" i="25"/>
  <c r="R138" i="25"/>
  <c r="Q138" i="25"/>
  <c r="Q137" i="25"/>
  <c r="R135" i="25"/>
  <c r="Q135" i="25"/>
  <c r="Q133" i="25"/>
  <c r="Q132" i="25"/>
  <c r="Q130" i="25"/>
  <c r="R128" i="25"/>
  <c r="Q128" i="25"/>
  <c r="Q126" i="25"/>
  <c r="Q124" i="25"/>
  <c r="Q122" i="25"/>
  <c r="Q121" i="25"/>
  <c r="R119" i="25"/>
  <c r="Q119" i="25"/>
  <c r="R117" i="25"/>
  <c r="Q117" i="25"/>
  <c r="R115" i="25"/>
  <c r="Q115" i="25"/>
  <c r="R113" i="25"/>
  <c r="Q113" i="25"/>
  <c r="Q111" i="25"/>
  <c r="R110" i="25"/>
  <c r="Q110" i="25"/>
  <c r="Q109" i="25"/>
  <c r="Q108" i="25"/>
  <c r="R106" i="25"/>
  <c r="Q106" i="25"/>
  <c r="Q104" i="25"/>
  <c r="Q103" i="25"/>
  <c r="Q102" i="25"/>
  <c r="Q101" i="25"/>
  <c r="Q99" i="25"/>
  <c r="R97" i="25"/>
  <c r="Q97" i="25"/>
  <c r="Q95" i="25"/>
  <c r="Q93" i="25"/>
  <c r="Q91" i="25"/>
  <c r="R89" i="25"/>
  <c r="Q89" i="25"/>
  <c r="R88" i="25"/>
  <c r="Q88" i="25"/>
  <c r="R87" i="25"/>
  <c r="Q87" i="25"/>
  <c r="R86" i="25"/>
  <c r="Q86" i="25"/>
  <c r="R84" i="25"/>
  <c r="Q84" i="25"/>
  <c r="R82" i="25"/>
  <c r="Q82" i="25"/>
  <c r="R80" i="25"/>
  <c r="Q80" i="25"/>
  <c r="R78" i="25"/>
  <c r="Q78" i="25"/>
  <c r="R76" i="25"/>
  <c r="Q76" i="25"/>
  <c r="Q74" i="25"/>
  <c r="Q72" i="25"/>
  <c r="R70" i="25"/>
  <c r="Q70" i="25"/>
  <c r="R68" i="25"/>
  <c r="Q68" i="25"/>
  <c r="R66" i="25"/>
  <c r="Q66" i="25"/>
  <c r="Q65" i="25"/>
  <c r="Q64" i="25"/>
  <c r="Q63" i="25"/>
  <c r="Q62" i="25"/>
  <c r="R60" i="25"/>
  <c r="Q60" i="25"/>
  <c r="R58" i="25"/>
  <c r="Q58" i="25"/>
  <c r="R57" i="25"/>
  <c r="Q57" i="25"/>
  <c r="Q56" i="25"/>
  <c r="R55" i="25"/>
  <c r="Q55" i="25"/>
  <c r="R53" i="25"/>
  <c r="Q53" i="25"/>
  <c r="R51" i="25"/>
  <c r="Q51" i="25"/>
  <c r="R49" i="25"/>
  <c r="Q49" i="25"/>
  <c r="R47" i="25"/>
  <c r="Q47" i="25"/>
  <c r="R46" i="25"/>
  <c r="Q46" i="25"/>
  <c r="R44" i="25"/>
  <c r="Q44" i="25"/>
  <c r="R42" i="25"/>
  <c r="Q42" i="25"/>
  <c r="R41" i="25"/>
  <c r="Q41" i="25"/>
  <c r="R39" i="25"/>
  <c r="Q39" i="25"/>
  <c r="R37" i="25"/>
  <c r="Q37" i="25"/>
  <c r="R35" i="25"/>
  <c r="Q35" i="25"/>
  <c r="R33" i="25"/>
  <c r="Q33" i="25"/>
  <c r="R31" i="25"/>
  <c r="Q31" i="25"/>
  <c r="R29" i="25"/>
  <c r="Q29" i="25"/>
  <c r="R27" i="25"/>
  <c r="Q27" i="25"/>
  <c r="R26" i="25"/>
  <c r="Q26" i="25"/>
  <c r="R25" i="25"/>
  <c r="Q25" i="25"/>
  <c r="R24" i="25"/>
  <c r="Q24" i="25"/>
  <c r="R23" i="25"/>
  <c r="Q23" i="25"/>
  <c r="R22" i="25"/>
  <c r="Q22" i="25"/>
  <c r="R21" i="25"/>
  <c r="Q21" i="25"/>
  <c r="R20" i="25"/>
  <c r="Q20" i="25"/>
  <c r="R19" i="25"/>
  <c r="Q19" i="25"/>
  <c r="R18" i="25"/>
  <c r="Q18" i="25"/>
  <c r="R17" i="25"/>
  <c r="Q17" i="25"/>
  <c r="R16" i="25"/>
  <c r="Q16" i="25"/>
  <c r="R15" i="25"/>
  <c r="Q15" i="25"/>
  <c r="R13" i="25"/>
  <c r="Q13" i="25"/>
  <c r="R11" i="25"/>
  <c r="Q11" i="25"/>
  <c r="R9" i="25"/>
  <c r="Q9" i="25"/>
  <c r="P139" i="25"/>
  <c r="O139" i="25"/>
  <c r="V62" i="25"/>
  <c r="V89" i="25"/>
  <c r="V138" i="25"/>
  <c r="U138" i="25"/>
  <c r="U137" i="25"/>
  <c r="V135" i="25"/>
  <c r="U135" i="25"/>
  <c r="U133" i="25"/>
  <c r="V132" i="25"/>
  <c r="U132" i="25"/>
  <c r="V130" i="25"/>
  <c r="U130" i="25"/>
  <c r="V128" i="25"/>
  <c r="U128" i="25"/>
  <c r="U126" i="25"/>
  <c r="U124" i="25"/>
  <c r="U122" i="25"/>
  <c r="U121" i="25"/>
  <c r="V117" i="25"/>
  <c r="U117" i="25"/>
  <c r="V115" i="25"/>
  <c r="U115" i="25"/>
  <c r="V113" i="25"/>
  <c r="U113" i="25"/>
  <c r="U111" i="25"/>
  <c r="V110" i="25"/>
  <c r="U110" i="25"/>
  <c r="U109" i="25"/>
  <c r="U108" i="25"/>
  <c r="V106" i="25"/>
  <c r="U106" i="25"/>
  <c r="U104" i="25"/>
  <c r="U103" i="25"/>
  <c r="U102" i="25"/>
  <c r="U101" i="25"/>
  <c r="U99" i="25"/>
  <c r="V97" i="25"/>
  <c r="U97" i="25"/>
  <c r="U95" i="25"/>
  <c r="U93" i="25"/>
  <c r="V91" i="25"/>
  <c r="U91" i="25"/>
  <c r="U89" i="25"/>
  <c r="V88" i="25"/>
  <c r="U88" i="25"/>
  <c r="V87" i="25"/>
  <c r="U87" i="25"/>
  <c r="V86" i="25"/>
  <c r="U86" i="25"/>
  <c r="V84" i="25"/>
  <c r="U84" i="25"/>
  <c r="V82" i="25"/>
  <c r="U82" i="25"/>
  <c r="V80" i="25"/>
  <c r="U80" i="25"/>
  <c r="V78" i="25"/>
  <c r="U78" i="25"/>
  <c r="V76" i="25"/>
  <c r="U76" i="25"/>
  <c r="U74" i="25"/>
  <c r="U72" i="25"/>
  <c r="V70" i="25"/>
  <c r="U70" i="25"/>
  <c r="V68" i="25"/>
  <c r="U68" i="25"/>
  <c r="V66" i="25"/>
  <c r="U66" i="25"/>
  <c r="U65" i="25"/>
  <c r="U64" i="25"/>
  <c r="U63" i="25"/>
  <c r="U62" i="25"/>
  <c r="V60" i="25"/>
  <c r="U60" i="25"/>
  <c r="V58" i="25"/>
  <c r="U58" i="25"/>
  <c r="V57" i="25"/>
  <c r="U57" i="25"/>
  <c r="U56" i="25"/>
  <c r="V55" i="25"/>
  <c r="U55" i="25"/>
  <c r="V53" i="25"/>
  <c r="U53" i="25"/>
  <c r="V51" i="25"/>
  <c r="U51" i="25"/>
  <c r="V49" i="25"/>
  <c r="U49" i="25"/>
  <c r="V47" i="25"/>
  <c r="U47" i="25"/>
  <c r="V46" i="25"/>
  <c r="U46" i="25"/>
  <c r="V44" i="25"/>
  <c r="U44" i="25"/>
  <c r="V42" i="25"/>
  <c r="U42" i="25"/>
  <c r="V41" i="25"/>
  <c r="U41" i="25"/>
  <c r="V39" i="25"/>
  <c r="U39" i="25"/>
  <c r="V37" i="25"/>
  <c r="U37" i="25"/>
  <c r="V35" i="25"/>
  <c r="U35" i="25"/>
  <c r="V33" i="25"/>
  <c r="U33" i="25"/>
  <c r="V31" i="25"/>
  <c r="U31" i="25"/>
  <c r="V29" i="25"/>
  <c r="U29" i="25"/>
  <c r="V27" i="25"/>
  <c r="U27" i="25"/>
  <c r="V26" i="25"/>
  <c r="U26" i="25"/>
  <c r="V25" i="25"/>
  <c r="U25" i="25"/>
  <c r="V24" i="25"/>
  <c r="U24" i="25"/>
  <c r="V23" i="25"/>
  <c r="U23" i="25"/>
  <c r="V22" i="25"/>
  <c r="U22" i="25"/>
  <c r="V21" i="25"/>
  <c r="U21" i="25"/>
  <c r="V20" i="25"/>
  <c r="U20" i="25"/>
  <c r="V19" i="25"/>
  <c r="U19" i="25"/>
  <c r="V18" i="25"/>
  <c r="U18" i="25"/>
  <c r="V17" i="25"/>
  <c r="U17" i="25"/>
  <c r="V16" i="25"/>
  <c r="U16" i="25"/>
  <c r="V15" i="25"/>
  <c r="U15" i="25"/>
  <c r="V13" i="25"/>
  <c r="U13" i="25"/>
  <c r="V11" i="25"/>
  <c r="U11" i="25"/>
  <c r="V9" i="25"/>
  <c r="U9" i="25"/>
  <c r="S139" i="25"/>
  <c r="Q139" i="25" l="1"/>
  <c r="U139" i="25"/>
  <c r="M139" i="25"/>
  <c r="E139" i="25"/>
  <c r="I139" i="25"/>
  <c r="H139" i="25"/>
  <c r="G139" i="25"/>
  <c r="M119" i="25"/>
  <c r="L139" i="25"/>
  <c r="N139" i="25" s="1"/>
  <c r="R139" i="25"/>
  <c r="V119" i="25"/>
  <c r="U119" i="25"/>
  <c r="T139" i="25"/>
  <c r="V139" i="25" s="1"/>
  <c r="BC139" i="25"/>
  <c r="BC138" i="25"/>
  <c r="BC137" i="25"/>
  <c r="BC133" i="25"/>
  <c r="BC132" i="25"/>
  <c r="BC126" i="25"/>
  <c r="BC122" i="25"/>
  <c r="BC121" i="25"/>
  <c r="BC117" i="25"/>
  <c r="BC111" i="25"/>
  <c r="BC110" i="25"/>
  <c r="BC109" i="25"/>
  <c r="BC108" i="25"/>
  <c r="BC104" i="25"/>
  <c r="BC103" i="25"/>
  <c r="BC101" i="25"/>
  <c r="BC95" i="25"/>
  <c r="BC91" i="25"/>
  <c r="BC90" i="25"/>
  <c r="BC88" i="25"/>
  <c r="BC87" i="25"/>
  <c r="BC86" i="25"/>
  <c r="BC78" i="25"/>
  <c r="BC74" i="25"/>
  <c r="BC72" i="25"/>
  <c r="BC70" i="25"/>
  <c r="BC66" i="25"/>
  <c r="BC65" i="25"/>
  <c r="BC64" i="25"/>
  <c r="BC63" i="25"/>
  <c r="BC62" i="25"/>
  <c r="BC58" i="25"/>
  <c r="BC57" i="25"/>
  <c r="BC56" i="25"/>
  <c r="BC55" i="25"/>
  <c r="BC47" i="25"/>
  <c r="BC46" i="25"/>
  <c r="BC42" i="25"/>
  <c r="BC41" i="25"/>
  <c r="BC35" i="25"/>
  <c r="BC27" i="25"/>
  <c r="BC26" i="25"/>
  <c r="BC25" i="25"/>
  <c r="BC24" i="25"/>
  <c r="BC23" i="25"/>
  <c r="BC22" i="25"/>
  <c r="BC21" i="25"/>
  <c r="BC20" i="25"/>
  <c r="BC19" i="25"/>
  <c r="BC18" i="25"/>
  <c r="BC17" i="25"/>
  <c r="BC16" i="25"/>
  <c r="BC15" i="25"/>
  <c r="J139" i="25" l="1"/>
  <c r="Z106" i="25"/>
  <c r="Z80" i="25"/>
  <c r="Z57" i="25"/>
  <c r="Z42" i="25"/>
  <c r="Z27" i="25"/>
  <c r="Z19" i="25"/>
  <c r="Y138" i="25"/>
  <c r="Y122" i="25"/>
  <c r="Y121" i="25"/>
  <c r="Y109" i="25"/>
  <c r="Y104" i="25"/>
  <c r="Y97" i="25"/>
  <c r="Y95" i="25"/>
  <c r="Y93" i="25"/>
  <c r="Y74" i="25"/>
  <c r="Y72" i="25"/>
  <c r="Y68" i="25"/>
  <c r="Y57" i="25"/>
  <c r="Y44" i="25"/>
  <c r="Y29" i="25"/>
  <c r="Y20" i="25"/>
  <c r="Y9" i="25"/>
  <c r="Z138" i="25"/>
  <c r="Z132" i="25"/>
  <c r="Z130" i="25"/>
  <c r="Z128" i="25"/>
  <c r="Y126" i="25"/>
  <c r="Z117" i="25"/>
  <c r="Z113" i="25"/>
  <c r="Z110" i="25"/>
  <c r="Z97" i="25"/>
  <c r="Z91" i="25"/>
  <c r="Z88" i="25"/>
  <c r="Z87" i="25"/>
  <c r="Z84" i="25"/>
  <c r="Z82" i="25"/>
  <c r="Z78" i="25"/>
  <c r="Z76" i="25"/>
  <c r="Z70" i="25"/>
  <c r="Z68" i="25"/>
  <c r="Y62" i="25"/>
  <c r="Z60" i="25"/>
  <c r="Z58" i="25"/>
  <c r="Z55" i="25"/>
  <c r="Z53" i="25"/>
  <c r="Z51" i="25"/>
  <c r="Y49" i="25"/>
  <c r="Z47" i="25"/>
  <c r="Z46" i="25"/>
  <c r="Z44" i="25"/>
  <c r="Z41" i="25"/>
  <c r="Z39" i="25"/>
  <c r="Z37" i="25"/>
  <c r="Z35" i="25"/>
  <c r="Z33" i="25"/>
  <c r="Z31" i="25"/>
  <c r="Z29" i="25"/>
  <c r="Z26" i="25"/>
  <c r="Z25" i="25"/>
  <c r="Z24" i="25"/>
  <c r="Y23" i="25"/>
  <c r="Z22" i="25"/>
  <c r="Z21" i="25"/>
  <c r="Z20" i="25"/>
  <c r="Z18" i="25"/>
  <c r="Z17" i="25"/>
  <c r="Z16" i="25"/>
  <c r="Z15" i="25"/>
  <c r="Z13" i="25"/>
  <c r="Z11" i="25"/>
  <c r="Z9" i="25"/>
  <c r="Y130" i="25"/>
  <c r="Y137" i="25"/>
  <c r="Z135" i="25"/>
  <c r="Y133" i="25"/>
  <c r="Y132" i="25"/>
  <c r="Y128" i="25"/>
  <c r="Y124" i="25"/>
  <c r="Y117" i="25"/>
  <c r="Z115" i="25"/>
  <c r="Y113" i="25"/>
  <c r="Y111" i="25"/>
  <c r="Y110" i="25"/>
  <c r="Y108" i="25"/>
  <c r="Y106" i="25"/>
  <c r="Y103" i="25"/>
  <c r="Y102" i="25"/>
  <c r="Y101" i="25"/>
  <c r="Y99" i="25"/>
  <c r="W139" i="25"/>
  <c r="Y91" i="25"/>
  <c r="Y89" i="25"/>
  <c r="Y88" i="25"/>
  <c r="Y87" i="25"/>
  <c r="Z86" i="25"/>
  <c r="Y84" i="25"/>
  <c r="Y82" i="25"/>
  <c r="Y80" i="25"/>
  <c r="Y78" i="25"/>
  <c r="Y76" i="25"/>
  <c r="Y70" i="25"/>
  <c r="Y66" i="25"/>
  <c r="Y65" i="25"/>
  <c r="Y64" i="25"/>
  <c r="Y63" i="25"/>
  <c r="Y60" i="25"/>
  <c r="Y58" i="25"/>
  <c r="Y56" i="25"/>
  <c r="Y55" i="25"/>
  <c r="Y53" i="25"/>
  <c r="Y51" i="25"/>
  <c r="Y47" i="25"/>
  <c r="Y46" i="25"/>
  <c r="Y42" i="25"/>
  <c r="Y41" i="25"/>
  <c r="Y39" i="25"/>
  <c r="Y37" i="25"/>
  <c r="Y33" i="25"/>
  <c r="Y31" i="25"/>
  <c r="Y27" i="25"/>
  <c r="Y26" i="25"/>
  <c r="Y25" i="25"/>
  <c r="Y24" i="25"/>
  <c r="Y22" i="25"/>
  <c r="Y21" i="25"/>
  <c r="Y19" i="25"/>
  <c r="Y18" i="25"/>
  <c r="Y17" i="25"/>
  <c r="Y16" i="25"/>
  <c r="Y11" i="25"/>
  <c r="Y13" i="25"/>
  <c r="Y86" i="25" l="1"/>
  <c r="Y15" i="25"/>
  <c r="Y35" i="25"/>
  <c r="Y115" i="25"/>
  <c r="Z23" i="25"/>
  <c r="Z49" i="25"/>
  <c r="Y139" i="25"/>
  <c r="Z66" i="25"/>
  <c r="X139" i="25"/>
  <c r="Z139" i="25" s="1"/>
  <c r="Y135" i="25"/>
  <c r="Y119" i="25"/>
  <c r="Z119" i="25" l="1"/>
  <c r="AD16" i="25"/>
  <c r="AD15" i="25"/>
  <c r="AC15" i="25"/>
  <c r="AD138" i="25"/>
  <c r="AD137" i="25"/>
  <c r="AD135" i="25"/>
  <c r="AD132" i="25"/>
  <c r="AD130" i="25"/>
  <c r="AD128" i="25"/>
  <c r="AD119" i="25"/>
  <c r="AD117" i="25"/>
  <c r="AD115" i="25"/>
  <c r="AD113" i="25"/>
  <c r="AD110" i="25"/>
  <c r="AD106" i="25"/>
  <c r="AD97" i="25"/>
  <c r="AD91" i="25"/>
  <c r="AD88" i="25"/>
  <c r="AD87" i="25"/>
  <c r="AD86" i="25"/>
  <c r="AD84" i="25"/>
  <c r="AD82" i="25"/>
  <c r="AD80" i="25"/>
  <c r="AD78" i="25"/>
  <c r="AD76" i="25"/>
  <c r="AD70" i="25"/>
  <c r="AD68" i="25"/>
  <c r="AD66" i="25"/>
  <c r="AD62" i="25"/>
  <c r="AD60" i="25"/>
  <c r="AD58" i="25"/>
  <c r="AD57" i="25"/>
  <c r="AD55" i="25"/>
  <c r="AD53" i="25"/>
  <c r="AD51" i="25"/>
  <c r="AD49" i="25"/>
  <c r="AD47" i="25"/>
  <c r="AD46" i="25"/>
  <c r="AD44" i="25"/>
  <c r="AD42" i="25"/>
  <c r="AD41" i="25"/>
  <c r="AD39" i="25"/>
  <c r="AD37" i="25"/>
  <c r="AD35" i="25"/>
  <c r="AD33" i="25"/>
  <c r="AD31" i="25"/>
  <c r="AD29" i="25"/>
  <c r="AD27" i="25"/>
  <c r="AD26" i="25"/>
  <c r="AD25" i="25"/>
  <c r="AD24" i="25"/>
  <c r="AD23" i="25"/>
  <c r="AD22" i="25"/>
  <c r="AD21" i="25"/>
  <c r="AD20" i="25"/>
  <c r="AD19" i="25"/>
  <c r="AD18" i="25"/>
  <c r="AD17" i="25"/>
  <c r="AD13" i="25"/>
  <c r="AD11" i="25"/>
  <c r="AD9" i="25"/>
  <c r="AC138" i="25"/>
  <c r="AC137" i="25"/>
  <c r="AC135" i="25"/>
  <c r="AC133" i="25"/>
  <c r="AC132" i="25"/>
  <c r="AC130" i="25"/>
  <c r="AC128" i="25"/>
  <c r="AC126" i="25"/>
  <c r="AC124" i="25"/>
  <c r="AC122" i="25"/>
  <c r="AC121" i="25"/>
  <c r="AC119" i="25"/>
  <c r="AC117" i="25"/>
  <c r="AC115" i="25"/>
  <c r="AC113" i="25"/>
  <c r="AC111" i="25"/>
  <c r="AC110" i="25"/>
  <c r="AC109" i="25"/>
  <c r="AC108" i="25"/>
  <c r="AC106" i="25"/>
  <c r="AC104" i="25"/>
  <c r="AC103" i="25"/>
  <c r="AC102" i="25"/>
  <c r="AC101" i="25"/>
  <c r="AC99" i="25"/>
  <c r="AC97" i="25"/>
  <c r="AC95" i="25"/>
  <c r="AC93" i="25"/>
  <c r="AC91" i="25"/>
  <c r="AC90" i="25"/>
  <c r="AC89" i="25"/>
  <c r="AC88" i="25"/>
  <c r="AC87" i="25"/>
  <c r="AC86" i="25"/>
  <c r="AC84" i="25"/>
  <c r="AC82" i="25"/>
  <c r="AC80" i="25"/>
  <c r="AC78" i="25"/>
  <c r="AC76" i="25"/>
  <c r="AC74" i="25"/>
  <c r="AC72" i="25"/>
  <c r="AC70" i="25"/>
  <c r="AC68" i="25"/>
  <c r="AC66" i="25"/>
  <c r="AC65" i="25"/>
  <c r="AC64" i="25"/>
  <c r="AC63" i="25"/>
  <c r="AC62" i="25"/>
  <c r="AC60" i="25"/>
  <c r="AC58" i="25"/>
  <c r="AC57" i="25"/>
  <c r="AC56" i="25"/>
  <c r="AC55" i="25"/>
  <c r="AC53" i="25"/>
  <c r="AC51" i="25"/>
  <c r="AC49" i="25"/>
  <c r="AC47" i="25"/>
  <c r="AC46" i="25"/>
  <c r="AC44" i="25"/>
  <c r="AC42" i="25"/>
  <c r="AC41" i="25"/>
  <c r="AC39" i="25"/>
  <c r="AC37" i="25"/>
  <c r="AC35" i="25"/>
  <c r="AC33" i="25"/>
  <c r="AC31" i="25"/>
  <c r="AC29" i="25"/>
  <c r="AC27" i="25"/>
  <c r="AC26" i="25"/>
  <c r="AC25" i="25"/>
  <c r="AC24" i="25"/>
  <c r="AC23" i="25"/>
  <c r="AC22" i="25"/>
  <c r="AC21" i="25"/>
  <c r="AC20" i="25"/>
  <c r="AC19" i="25"/>
  <c r="AC18" i="25"/>
  <c r="AC17" i="25"/>
  <c r="AC16" i="25"/>
  <c r="AC13" i="25"/>
  <c r="AC11" i="25"/>
  <c r="AC9" i="25"/>
  <c r="AB139" i="25"/>
  <c r="AA139" i="25"/>
  <c r="AE139" i="25"/>
  <c r="AF139" i="25"/>
  <c r="AI139" i="25"/>
  <c r="AJ139" i="25"/>
  <c r="AL139" i="25" s="1"/>
  <c r="AM139" i="25"/>
  <c r="AN139" i="25"/>
  <c r="AO139" i="25"/>
  <c r="AC139" i="25" l="1"/>
  <c r="AP139" i="25"/>
  <c r="AH139" i="25"/>
  <c r="AD139" i="25"/>
  <c r="AH122" i="25"/>
  <c r="AH121" i="25"/>
  <c r="AH62" i="25"/>
  <c r="AH138" i="25"/>
  <c r="AH137" i="25"/>
  <c r="AH135" i="25"/>
  <c r="AH132" i="25"/>
  <c r="AH130" i="25"/>
  <c r="AH128" i="25"/>
  <c r="AH119" i="25"/>
  <c r="AH117" i="25"/>
  <c r="AH115" i="25"/>
  <c r="AH113" i="25"/>
  <c r="AH110" i="25"/>
  <c r="AH106" i="25"/>
  <c r="AH97" i="25"/>
  <c r="AH90" i="25"/>
  <c r="AH88" i="25"/>
  <c r="AH87" i="25"/>
  <c r="AH86" i="25"/>
  <c r="AH84" i="25"/>
  <c r="AH82" i="25"/>
  <c r="AH80" i="25"/>
  <c r="AH78" i="25"/>
  <c r="AH76" i="25"/>
  <c r="AH70" i="25"/>
  <c r="AH68" i="25"/>
  <c r="AH66" i="25"/>
  <c r="AH60" i="25"/>
  <c r="AH58" i="25"/>
  <c r="AH57" i="25"/>
  <c r="AH53" i="25"/>
  <c r="AH51" i="25"/>
  <c r="AH49" i="25"/>
  <c r="AH47" i="25"/>
  <c r="AH46" i="25"/>
  <c r="AH44" i="25"/>
  <c r="AH42" i="25"/>
  <c r="AH41" i="25"/>
  <c r="AH39" i="25"/>
  <c r="AH37" i="25"/>
  <c r="AH35" i="25"/>
  <c r="AH33" i="25"/>
  <c r="AH31" i="25"/>
  <c r="AH29" i="25"/>
  <c r="AH27" i="25"/>
  <c r="AH26" i="25"/>
  <c r="AH25" i="25"/>
  <c r="AH24" i="25"/>
  <c r="AH23" i="25"/>
  <c r="AH22" i="25"/>
  <c r="AH21" i="25"/>
  <c r="AH20" i="25"/>
  <c r="AH19" i="25"/>
  <c r="AH18" i="25"/>
  <c r="AH17" i="25"/>
  <c r="AH16" i="25"/>
  <c r="AH15" i="25"/>
  <c r="AH13" i="25"/>
  <c r="AH11" i="25"/>
  <c r="AH9" i="25"/>
  <c r="AG138" i="25"/>
  <c r="AG137" i="25"/>
  <c r="AG135" i="25"/>
  <c r="AG133" i="25"/>
  <c r="AG132" i="25"/>
  <c r="AG130" i="25"/>
  <c r="AG128" i="25"/>
  <c r="AG126" i="25"/>
  <c r="AG124" i="25"/>
  <c r="AG122" i="25"/>
  <c r="AG121" i="25"/>
  <c r="AG119" i="25"/>
  <c r="AG117" i="25"/>
  <c r="AG115" i="25"/>
  <c r="AG113" i="25"/>
  <c r="AG111" i="25"/>
  <c r="AG110" i="25"/>
  <c r="AG109" i="25"/>
  <c r="AG108" i="25"/>
  <c r="AG106" i="25"/>
  <c r="AG104" i="25"/>
  <c r="AG103" i="25"/>
  <c r="AG102" i="25"/>
  <c r="AG101" i="25"/>
  <c r="AG99" i="25"/>
  <c r="AG97" i="25"/>
  <c r="AG95" i="25"/>
  <c r="AG93" i="25"/>
  <c r="AG91" i="25"/>
  <c r="AG90" i="25"/>
  <c r="AG89" i="25"/>
  <c r="AG88" i="25"/>
  <c r="AG87" i="25"/>
  <c r="AG86" i="25"/>
  <c r="AG84" i="25"/>
  <c r="AG82" i="25"/>
  <c r="AG80" i="25"/>
  <c r="AG78" i="25"/>
  <c r="AG76" i="25"/>
  <c r="AG74" i="25"/>
  <c r="AG72" i="25"/>
  <c r="AG70" i="25"/>
  <c r="AG68" i="25"/>
  <c r="AG66" i="25"/>
  <c r="AG65" i="25"/>
  <c r="AG64" i="25"/>
  <c r="AG63" i="25"/>
  <c r="AG62" i="25"/>
  <c r="AG60" i="25"/>
  <c r="AG58" i="25"/>
  <c r="AG57" i="25"/>
  <c r="AG56" i="25"/>
  <c r="AG55" i="25"/>
  <c r="AG53" i="25"/>
  <c r="AG51" i="25"/>
  <c r="AG49" i="25"/>
  <c r="AG47" i="25"/>
  <c r="AG46" i="25"/>
  <c r="AG44" i="25"/>
  <c r="AG42" i="25"/>
  <c r="AG41" i="25"/>
  <c r="AG39" i="25"/>
  <c r="AG37" i="25"/>
  <c r="AG35" i="25"/>
  <c r="AG33" i="25"/>
  <c r="AG31" i="25"/>
  <c r="AG29" i="25"/>
  <c r="AG27" i="25"/>
  <c r="AG26" i="25"/>
  <c r="AG25" i="25"/>
  <c r="AG24" i="25"/>
  <c r="AG23" i="25"/>
  <c r="AG22" i="25"/>
  <c r="AG21" i="25"/>
  <c r="AG20" i="25"/>
  <c r="AG19" i="25"/>
  <c r="AG18" i="25"/>
  <c r="AG17" i="25"/>
  <c r="AG16" i="25"/>
  <c r="AG15" i="25"/>
  <c r="AG13" i="25"/>
  <c r="AG11" i="25"/>
  <c r="AG9" i="25"/>
  <c r="AG139" i="25" l="1"/>
  <c r="AL138" i="25"/>
  <c r="AL137" i="25"/>
  <c r="AL135" i="25"/>
  <c r="AL132" i="25"/>
  <c r="AL130" i="25"/>
  <c r="AL128" i="25"/>
  <c r="AL119" i="25"/>
  <c r="AL117" i="25"/>
  <c r="AL115" i="25"/>
  <c r="AL113" i="25"/>
  <c r="AL110" i="25"/>
  <c r="AL106" i="25"/>
  <c r="AL97" i="25"/>
  <c r="AL90" i="25"/>
  <c r="AL88" i="25"/>
  <c r="AL87" i="25"/>
  <c r="AL86" i="25"/>
  <c r="AL84" i="25"/>
  <c r="AL82" i="25"/>
  <c r="AL80" i="25"/>
  <c r="AL78" i="25"/>
  <c r="AL76" i="25"/>
  <c r="AL74" i="25"/>
  <c r="AL72" i="25"/>
  <c r="AL70" i="25"/>
  <c r="AL68" i="25"/>
  <c r="AL66" i="25"/>
  <c r="AL60" i="25"/>
  <c r="AL58" i="25"/>
  <c r="AL57" i="25"/>
  <c r="AL55" i="25"/>
  <c r="AL53" i="25"/>
  <c r="AL51" i="25"/>
  <c r="AL49" i="25"/>
  <c r="AL47" i="25"/>
  <c r="AL46" i="25"/>
  <c r="AL44" i="25"/>
  <c r="AL42" i="25"/>
  <c r="AL41" i="25"/>
  <c r="AL39" i="25"/>
  <c r="AL37" i="25"/>
  <c r="AL35" i="25"/>
  <c r="AL33" i="25"/>
  <c r="AL31" i="25"/>
  <c r="AL29" i="25"/>
  <c r="AL27" i="25"/>
  <c r="AL26" i="25"/>
  <c r="AL25" i="25"/>
  <c r="AL24" i="25"/>
  <c r="AL23" i="25"/>
  <c r="AL22" i="25"/>
  <c r="AL21" i="25"/>
  <c r="AL20" i="25"/>
  <c r="AL19" i="25"/>
  <c r="AL18" i="25"/>
  <c r="AL17" i="25"/>
  <c r="AL16" i="25"/>
  <c r="AL15" i="25"/>
  <c r="AL13" i="25"/>
  <c r="AL11" i="25"/>
  <c r="AL9" i="25"/>
  <c r="AK119" i="25"/>
  <c r="AK104" i="25"/>
  <c r="AK27" i="25"/>
  <c r="AK138" i="25"/>
  <c r="AK137" i="25"/>
  <c r="AK135" i="25"/>
  <c r="AK133" i="25"/>
  <c r="AK132" i="25"/>
  <c r="AK130" i="25"/>
  <c r="AK128" i="25"/>
  <c r="AK126" i="25"/>
  <c r="AK124" i="25"/>
  <c r="AK122" i="25"/>
  <c r="AK121" i="25"/>
  <c r="AK117" i="25"/>
  <c r="AK115" i="25"/>
  <c r="AK113" i="25"/>
  <c r="AK111" i="25"/>
  <c r="AK110" i="25"/>
  <c r="AK109" i="25"/>
  <c r="AK108" i="25"/>
  <c r="AK106" i="25"/>
  <c r="AK101" i="25"/>
  <c r="AK103" i="25"/>
  <c r="AK102" i="25"/>
  <c r="AK99" i="25"/>
  <c r="AK97" i="25"/>
  <c r="AK95" i="25"/>
  <c r="AK93" i="25"/>
  <c r="AK91" i="25"/>
  <c r="AK90" i="25"/>
  <c r="AK89" i="25"/>
  <c r="AK88" i="25"/>
  <c r="AK87" i="25"/>
  <c r="AK86" i="25"/>
  <c r="AK84" i="25"/>
  <c r="AK82" i="25"/>
  <c r="AK80" i="25"/>
  <c r="AK78" i="25"/>
  <c r="AK76" i="25"/>
  <c r="AK74" i="25"/>
  <c r="AK72" i="25"/>
  <c r="AK70" i="25"/>
  <c r="AK68" i="25"/>
  <c r="AK66" i="25"/>
  <c r="AK65" i="25"/>
  <c r="AK64" i="25"/>
  <c r="AK63" i="25"/>
  <c r="AK62" i="25"/>
  <c r="AK60" i="25"/>
  <c r="AK58" i="25"/>
  <c r="AK57" i="25"/>
  <c r="AK56" i="25"/>
  <c r="AK55" i="25"/>
  <c r="AK53" i="25"/>
  <c r="AK51" i="25"/>
  <c r="AK49" i="25"/>
  <c r="AK47" i="25"/>
  <c r="AK46" i="25"/>
  <c r="AK44" i="25"/>
  <c r="AK42" i="25"/>
  <c r="AK41" i="25"/>
  <c r="AK39" i="25"/>
  <c r="AK37" i="25"/>
  <c r="AK35" i="25"/>
  <c r="AK33" i="25"/>
  <c r="AK31" i="25"/>
  <c r="AK29" i="25"/>
  <c r="AK26" i="25"/>
  <c r="AK25" i="25"/>
  <c r="AK24" i="25"/>
  <c r="AK23" i="25"/>
  <c r="AK22" i="25"/>
  <c r="AK21" i="25"/>
  <c r="AK20" i="25"/>
  <c r="AK19" i="25"/>
  <c r="AK18" i="25"/>
  <c r="AK17" i="25"/>
  <c r="AK16" i="25"/>
  <c r="AK15" i="25"/>
  <c r="AK13" i="25"/>
  <c r="AK11" i="25"/>
  <c r="AK139" i="25" l="1"/>
</calcChain>
</file>

<file path=xl/sharedStrings.xml><?xml version="1.0" encoding="utf-8"?>
<sst xmlns="http://schemas.openxmlformats.org/spreadsheetml/2006/main" count="1399" uniqueCount="442">
  <si>
    <t>INGRESOS CORRIENTES</t>
  </si>
  <si>
    <t>INGRESOS DE CAPITAL</t>
  </si>
  <si>
    <t>INGRESOS NO TRIBUTARIOS</t>
  </si>
  <si>
    <t>VENTAS BIENES Y SERVICIOS</t>
  </si>
  <si>
    <t>INGRESOS DE LA PROPIEDAD</t>
  </si>
  <si>
    <t>TRANSFERENCIAS CORRIENTES</t>
  </si>
  <si>
    <t>TRANSFERENCIAS DE CAPITAL</t>
  </si>
  <si>
    <t>CONTRIBUCIONES SOCIALES</t>
  </si>
  <si>
    <t>OTROS INGRESOS NO TRIBUTARIOS</t>
  </si>
  <si>
    <t>14100000</t>
  </si>
  <si>
    <t>TOTAL</t>
  </si>
  <si>
    <t>% Ejec.</t>
  </si>
  <si>
    <t>-</t>
  </si>
  <si>
    <t>Clasificación</t>
  </si>
  <si>
    <t>Código</t>
  </si>
  <si>
    <t>Financiamiento externo</t>
  </si>
  <si>
    <t>Superávit libre</t>
  </si>
  <si>
    <t>Superávit específico</t>
  </si>
  <si>
    <t>Contribución al Seguro de Salud</t>
  </si>
  <si>
    <t>Cont. pat. órganos desconcentrados</t>
  </si>
  <si>
    <t>Cont. pat. emp. sector privado</t>
  </si>
  <si>
    <t>Cont. pat. sector externo</t>
  </si>
  <si>
    <t>Cont. asegurados voluntarios</t>
  </si>
  <si>
    <t>Cont. convenios especiales</t>
  </si>
  <si>
    <t>Cont. trabajadores sector privado</t>
  </si>
  <si>
    <t>Venta de bienes</t>
  </si>
  <si>
    <t>Venta de otros bienes</t>
  </si>
  <si>
    <t>Venta de servicios</t>
  </si>
  <si>
    <t>Alquileres</t>
  </si>
  <si>
    <t>Alquiler de edificios e instalaciones</t>
  </si>
  <si>
    <t>Otros alquileres</t>
  </si>
  <si>
    <t>Otros servicios</t>
  </si>
  <si>
    <t>Servicios médico-asistenciales</t>
  </si>
  <si>
    <t>Venta de otros servicios</t>
  </si>
  <si>
    <t>Renta de activos financieros</t>
  </si>
  <si>
    <t>Intereses sobre títulos valores</t>
  </si>
  <si>
    <t>Intereses s/tit. val. emp. pub. no financieras</t>
  </si>
  <si>
    <t>Intereses y comisiones sobre préstamos</t>
  </si>
  <si>
    <t>Otras multas</t>
  </si>
  <si>
    <t>Ingresos varios no especificados</t>
  </si>
  <si>
    <t>Del ejercicio vigente</t>
  </si>
  <si>
    <t>Transferencias ctes. sector público</t>
  </si>
  <si>
    <t>Transf. ctes. gobierno central</t>
  </si>
  <si>
    <t>Transf. ctes. órganos desconcentrados</t>
  </si>
  <si>
    <t>Transf. ctes. inst. desc. no empres.</t>
  </si>
  <si>
    <t>Transf.ctes.empr.pub. financieras</t>
  </si>
  <si>
    <t>Venta de activos</t>
  </si>
  <si>
    <t>Venta de terrenos</t>
  </si>
  <si>
    <t>Venta de maquinaria y equipo</t>
  </si>
  <si>
    <t>Recuperación de préstamos</t>
  </si>
  <si>
    <t>Del sector público</t>
  </si>
  <si>
    <t>Transf. capital del gobierno central</t>
  </si>
  <si>
    <t>Convenio de la deuda gobierno central</t>
  </si>
  <si>
    <t>Cont. pat. gobierno central</t>
  </si>
  <si>
    <t>Cont. pat. gobiernos locales</t>
  </si>
  <si>
    <t>Cont. pat. empresas púb. financieras</t>
  </si>
  <si>
    <t>MULTAS, SANCIONES, REMATES Y CONFISC.</t>
  </si>
  <si>
    <t>Presupuesto modificado</t>
  </si>
  <si>
    <t>Rec. prést. sector privado</t>
  </si>
  <si>
    <t>Transf. capital inst. descent. no empresar.</t>
  </si>
  <si>
    <t xml:space="preserve">Intereses s/tít. val. gobierno central </t>
  </si>
  <si>
    <t>Intereses s/tít. val. emp. pub. financieras</t>
  </si>
  <si>
    <t>Intereses s/tít. val. sector privado</t>
  </si>
  <si>
    <t>Transferencias de capital</t>
  </si>
  <si>
    <t>Ingresos acumulados</t>
  </si>
  <si>
    <t>Diferencia 
del periodo</t>
  </si>
  <si>
    <t>Cont. trabajadores sector público</t>
  </si>
  <si>
    <t>Cont. pat. inst. descentraliz. no empres.</t>
  </si>
  <si>
    <t>Cont.pat. emp. púb. no financieras</t>
  </si>
  <si>
    <t>Cont. trabajadores sector externo</t>
  </si>
  <si>
    <t>(Miles de colones)</t>
  </si>
  <si>
    <t>INTERESES MORATORIOS</t>
  </si>
  <si>
    <t xml:space="preserve">Otros intereses moratorios </t>
  </si>
  <si>
    <t>Banco Centroamericano Integración Económica</t>
  </si>
  <si>
    <t>Alquiler de edificios, locales y terrenos</t>
  </si>
  <si>
    <t>Servicio de energía eléctrica</t>
  </si>
  <si>
    <t>Servicio de telecomunicaciones</t>
  </si>
  <si>
    <t>Servicios generales</t>
  </si>
  <si>
    <t>Transporte dentro del país</t>
  </si>
  <si>
    <t>Productos farmacéuticos y medicinales</t>
  </si>
  <si>
    <t>Repuestos y accesorios</t>
  </si>
  <si>
    <t>Construcciones, adiciones y mejoras</t>
  </si>
  <si>
    <t>Indemnizaciones</t>
  </si>
  <si>
    <t>Prestaciones legales</t>
  </si>
  <si>
    <t>Int. y com. s/prést. sector privado</t>
  </si>
  <si>
    <t>Transf. ctes. empresas púb. no financieras</t>
  </si>
  <si>
    <t>Viáticos dentro del país</t>
  </si>
  <si>
    <t>Seguros</t>
  </si>
  <si>
    <t>Combustible y lubricantes</t>
  </si>
  <si>
    <t>Alimentos y bebidas</t>
  </si>
  <si>
    <t>Productos de papel, cartón e impresos</t>
  </si>
  <si>
    <t>Venta de otros activos fijos</t>
  </si>
  <si>
    <t xml:space="preserve">Transferencias corr. de Organismos Intern. </t>
  </si>
  <si>
    <t xml:space="preserve">Transferencias ctes. Sector externo </t>
  </si>
  <si>
    <t xml:space="preserve">Rec. de inversiones financieras </t>
  </si>
  <si>
    <t>Seguro de Salud</t>
  </si>
  <si>
    <t>Egresos acumulados</t>
  </si>
  <si>
    <t>REMUNERACIONES</t>
  </si>
  <si>
    <t>Remuneraciones básicas</t>
  </si>
  <si>
    <t>0.01.01</t>
  </si>
  <si>
    <t>Sueldos para cargos fijos</t>
  </si>
  <si>
    <t>0.01.02</t>
  </si>
  <si>
    <t>Jornales</t>
  </si>
  <si>
    <t>0.01.03</t>
  </si>
  <si>
    <t>Servicios especiales</t>
  </si>
  <si>
    <t>0.01.05</t>
  </si>
  <si>
    <t>Suplencias</t>
  </si>
  <si>
    <t>Remuneraciones eventuales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</si>
  <si>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</si>
  <si>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</si>
  <si>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</si>
  <si>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</si>
  <si>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</si>
  <si>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</si>
  <si>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</si>
  <si>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</si>
  <si>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</si>
  <si>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</si>
  <si>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Incentivos salariales</t>
  </si>
  <si>
    <t>0.03.01</t>
  </si>
  <si>
    <t>Retribución por años servidos</t>
  </si>
  <si>
    <t>0.03.02</t>
  </si>
  <si>
    <t>Restricción al ejercicio liberal de la profesión</t>
  </si>
  <si>
    <t>0.03.03</t>
  </si>
  <si>
    <t>Décimo tercer mes</t>
  </si>
  <si>
    <t>0.03.04</t>
  </si>
  <si>
    <t>Salario escolar</t>
  </si>
  <si>
    <t>0.03.99</t>
  </si>
  <si>
    <t>Otros incentivos salariales</t>
  </si>
  <si>
    <t>Contrib. patronal al desarrollo y la seguridad social</t>
  </si>
  <si>
    <t>0.04.03</t>
  </si>
  <si>
    <t>Contrib. patronal Instituto Nacional de Aprendizaje</t>
  </si>
  <si>
    <t>0.04.05</t>
  </si>
  <si>
    <t xml:space="preserve">Contrib. patronal Banco Popular y Desarrollo Comunal </t>
  </si>
  <si>
    <t>Contrib. patr. fondos pens. y otros fondos de capitaliz.</t>
  </si>
  <si>
    <t>0.05.01</t>
  </si>
  <si>
    <t>Contrib. patronal Seguro Pensiones de la CCSS</t>
  </si>
  <si>
    <t>0.05.02</t>
  </si>
  <si>
    <t>Aporte patr. rég. obligatorio pens. complementarias</t>
  </si>
  <si>
    <t>0.05.03</t>
  </si>
  <si>
    <t>Aporte patr. fondo capitalización laboral</t>
  </si>
  <si>
    <t>0.05.04</t>
  </si>
  <si>
    <t>Contrib. patr. otros fondos administ. por entes públicos</t>
  </si>
  <si>
    <t>0.05.05</t>
  </si>
  <si>
    <t>Contrib. patronal a fondos administ. por entes privados</t>
  </si>
  <si>
    <t>Remuneraciones diversas</t>
  </si>
  <si>
    <t>0.99.99</t>
  </si>
  <si>
    <t>Otras remuneraciones.</t>
  </si>
  <si>
    <t>SERVICIOS</t>
  </si>
  <si>
    <t>1.01.01</t>
  </si>
  <si>
    <t>1.01.02</t>
  </si>
  <si>
    <t>Alquiler de maquinaria, equipo y mobiliario</t>
  </si>
  <si>
    <t>1.01.03</t>
  </si>
  <si>
    <t>Alquiler de equipo de cómputo</t>
  </si>
  <si>
    <t>1.01.99</t>
  </si>
  <si>
    <t>Servicios básicos</t>
  </si>
  <si>
    <t>1.02.01</t>
  </si>
  <si>
    <t>Servicio de agua y alcantarillado</t>
  </si>
  <si>
    <t>1.02.02</t>
  </si>
  <si>
    <t>1.02.03</t>
  </si>
  <si>
    <t>Servicio de correo</t>
  </si>
  <si>
    <t>1.02.04</t>
  </si>
  <si>
    <t>1.02.99</t>
  </si>
  <si>
    <t>Otros servicios básicos</t>
  </si>
  <si>
    <t>Servicios comerciales y financieros</t>
  </si>
  <si>
    <t>1.03.01</t>
  </si>
  <si>
    <t>Información</t>
  </si>
  <si>
    <t>1.03.02</t>
  </si>
  <si>
    <t>Publicidad y propaganda</t>
  </si>
  <si>
    <t>1.03.03</t>
  </si>
  <si>
    <t>Impresión, encuadernación y otros</t>
  </si>
  <si>
    <t>1.03.04</t>
  </si>
  <si>
    <t>Transporte de bienes</t>
  </si>
  <si>
    <t>1.03.05</t>
  </si>
  <si>
    <t>Servicios aduaneros</t>
  </si>
  <si>
    <t>1.03.06</t>
  </si>
  <si>
    <t>Comisiones y gastos serv. financieros y comerciales</t>
  </si>
  <si>
    <t>1.03.07</t>
  </si>
  <si>
    <t>Servicios de tecnologías de información</t>
  </si>
  <si>
    <t>Servicios de gestión y apoyo</t>
  </si>
  <si>
    <t>1.04.01</t>
  </si>
  <si>
    <t>Servicios en ciencias de la salud</t>
  </si>
  <si>
    <t>1.04.02</t>
  </si>
  <si>
    <t>Servicios jurídicos</t>
  </si>
  <si>
    <t>1.04.03</t>
  </si>
  <si>
    <t>Servicios de ingeniería y arquitectura</t>
  </si>
  <si>
    <t>1.04.04</t>
  </si>
  <si>
    <t>Servicios en ciencias económicas y sociales</t>
  </si>
  <si>
    <t>1.04.05</t>
  </si>
  <si>
    <t>Servicios informáticos</t>
  </si>
  <si>
    <t>1.04.06</t>
  </si>
  <si>
    <t>1.04.99</t>
  </si>
  <si>
    <t>Otros servicios de gestión y apoyo</t>
  </si>
  <si>
    <t>Gastos de viaje y de transporte</t>
  </si>
  <si>
    <t>1.05.01</t>
  </si>
  <si>
    <t>1.05.02</t>
  </si>
  <si>
    <t>1.05.03</t>
  </si>
  <si>
    <t>Transporte en el exterior</t>
  </si>
  <si>
    <t>1.05.04</t>
  </si>
  <si>
    <t>Viáticos en el exterior</t>
  </si>
  <si>
    <t>Seguros, reaseguros y otras obligaciones</t>
  </si>
  <si>
    <t>1.06.01</t>
  </si>
  <si>
    <t>Capacitación y protocolo</t>
  </si>
  <si>
    <t>1.07.01</t>
  </si>
  <si>
    <t>Actividades de capacitación</t>
  </si>
  <si>
    <t>1.07.02</t>
  </si>
  <si>
    <t>Actividades protocolarias y sociales</t>
  </si>
  <si>
    <t>1.07.03</t>
  </si>
  <si>
    <t>Gastos de representación institucional</t>
  </si>
  <si>
    <t>Mantenimiento y reparación</t>
  </si>
  <si>
    <t>1.08.01</t>
  </si>
  <si>
    <t>Mantenimiento de edificios, locales y terrenos</t>
  </si>
  <si>
    <t>1.08.03</t>
  </si>
  <si>
    <t>Mantenimiento de instalaciones y otras obras</t>
  </si>
  <si>
    <t>1.08.04</t>
  </si>
  <si>
    <t>Manten. y reparac. maquinaria y equipo producción</t>
  </si>
  <si>
    <t>1.08.05</t>
  </si>
  <si>
    <t>Manten. y reparac. equipo de transporte</t>
  </si>
  <si>
    <t>1.08.06</t>
  </si>
  <si>
    <t>Manten. y reparac. equipo de comunicación</t>
  </si>
  <si>
    <t>1.08.07</t>
  </si>
  <si>
    <t>Manten. y reparac. equipo y mobiliario de oficina</t>
  </si>
  <si>
    <t>1.08.08</t>
  </si>
  <si>
    <t>Manten. y reparac. eq. cómputo y sist. de información</t>
  </si>
  <si>
    <t>1.08.99</t>
  </si>
  <si>
    <t>Manten. y reparac. de otros equipos</t>
  </si>
  <si>
    <t>Servicios diversos</t>
  </si>
  <si>
    <t>1.99.02</t>
  </si>
  <si>
    <t>Intereses moratorios y multas</t>
  </si>
  <si>
    <t>1.99.99</t>
  </si>
  <si>
    <t>Otros servicios no especificados</t>
  </si>
  <si>
    <t>MATERIALES Y SUMINISTROS</t>
  </si>
  <si>
    <t>Productos químicos y conexos</t>
  </si>
  <si>
    <t>2.01.01</t>
  </si>
  <si>
    <t>2.01.02</t>
  </si>
  <si>
    <t>2.01.04</t>
  </si>
  <si>
    <t>Tintas, pinturas y diluyentes</t>
  </si>
  <si>
    <t>2.01.99</t>
  </si>
  <si>
    <t>Otros productos químicos y conexos</t>
  </si>
  <si>
    <t>Alimentos y productos agropecuarios</t>
  </si>
  <si>
    <t>2.02.03</t>
  </si>
  <si>
    <t>Materiales y prod. de uso en la construc. y mantenim.</t>
  </si>
  <si>
    <t>2.03.01</t>
  </si>
  <si>
    <t>Materiales y productos metálicos</t>
  </si>
  <si>
    <t>2.03.03</t>
  </si>
  <si>
    <t>Madera y sus derivados</t>
  </si>
  <si>
    <t>2.03.04</t>
  </si>
  <si>
    <t>Mater. y prod. eléctr., teléf.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</si>
  <si>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</si>
  <si>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</si>
  <si>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</si>
  <si>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</si>
  <si>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</si>
  <si>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const. y mant.</t>
  </si>
  <si>
    <t>Herramientas, repuestos y accesorios</t>
  </si>
  <si>
    <t>2.04.01</t>
  </si>
  <si>
    <t>Herramientas e instrumentos</t>
  </si>
  <si>
    <t>2.04.02</t>
  </si>
  <si>
    <t>Bienes para producción y comercialización</t>
  </si>
  <si>
    <t>2.05.01</t>
  </si>
  <si>
    <t>Materia prima</t>
  </si>
  <si>
    <t>Útiles, materiales y suministros diversos</t>
  </si>
  <si>
    <t>2.99.01</t>
  </si>
  <si>
    <t>Útiles y materiales de oficina y cómputo</t>
  </si>
  <si>
    <t>2.99.02</t>
  </si>
  <si>
    <t>Útiles y materiales médico, hospitalario y de investig.</t>
  </si>
  <si>
    <t>2.99.03</t>
  </si>
  <si>
    <t>2.99.04</t>
  </si>
  <si>
    <t>Textiles y vestuario</t>
  </si>
  <si>
    <t>2.99.05</t>
  </si>
  <si>
    <t>Útiles y materiales de limpieza</t>
  </si>
  <si>
    <t>2.99.06</t>
  </si>
  <si>
    <t>Útiles y materiales de resguardo y seguridad</t>
  </si>
  <si>
    <t>2.99.07</t>
  </si>
  <si>
    <t>Útiles y materiales de cocina y comedor</t>
  </si>
  <si>
    <t>2.99.99</t>
  </si>
  <si>
    <t>Otros útiles, materiales y suministros diversos</t>
  </si>
  <si>
    <t>INTERESES Y COMISIONES</t>
  </si>
  <si>
    <t>3.01.02</t>
  </si>
  <si>
    <t>Intereses títulos valores internos largo plazo</t>
  </si>
  <si>
    <t>Intereses sobre otras obligaciones</t>
  </si>
  <si>
    <t>3.03.99</t>
  </si>
  <si>
    <t>Intereses sobre préstamos</t>
  </si>
  <si>
    <t>3.02.02</t>
  </si>
  <si>
    <t>Intereses sobre préstamos de Órganos Descentrados</t>
  </si>
  <si>
    <t>3.02.03</t>
  </si>
  <si>
    <t>Intereses s/ préstamos de Instituciones Descentralizadas no Empresariales</t>
  </si>
  <si>
    <t>3.02.04</t>
  </si>
  <si>
    <t>Intereses sobre préstamos de Gobiernos Locales</t>
  </si>
  <si>
    <t>3.02.05</t>
  </si>
  <si>
    <t>Intereses sobre préstamos de Empresas Públicas no Financieras</t>
  </si>
  <si>
    <t>3.02.06</t>
  </si>
  <si>
    <t>Intereses sobre préstamos de Empresas Públicas Financieras</t>
  </si>
  <si>
    <t>3.02.07</t>
  </si>
  <si>
    <t>Intereses sobre préstamos del sector privado</t>
  </si>
  <si>
    <t>3.02.08</t>
  </si>
  <si>
    <t>Intereses sobre préstamos del sector externo</t>
  </si>
  <si>
    <t>Comisiones y otros gastos</t>
  </si>
  <si>
    <t>3.04.01</t>
  </si>
  <si>
    <t>Comisiones y otros gastos sobre títulos valores internos</t>
  </si>
  <si>
    <t>ACTIVOS FINANCIEROS</t>
  </si>
  <si>
    <t>Préstamos</t>
  </si>
  <si>
    <t>4.01.03</t>
  </si>
  <si>
    <t>Préstamos a Instituciones Descentralizadas no Empresariales</t>
  </si>
  <si>
    <t>4.01.05</t>
  </si>
  <si>
    <t>Préstamos a Empresas  Públicas no Financieras</t>
  </si>
  <si>
    <t>4.01.06</t>
  </si>
  <si>
    <t>Préstamos a Empresas  Públicas Financieras</t>
  </si>
  <si>
    <t>4.01.07</t>
  </si>
  <si>
    <t>Préstamos al sector privado</t>
  </si>
  <si>
    <t>Adquisición de valores</t>
  </si>
  <si>
    <t>4.02.01</t>
  </si>
  <si>
    <t>Adquisición de valores del gobierno central</t>
  </si>
  <si>
    <t>4.02.02</t>
  </si>
  <si>
    <t>Adquisición de valores de Organismos Desconcentrados</t>
  </si>
  <si>
    <t>4.02.03</t>
  </si>
  <si>
    <t>Adquisición valores Instituciones Descentralizadas no Empresariales</t>
  </si>
  <si>
    <t>4.02.04</t>
  </si>
  <si>
    <t>Adquisición de valores de Gobiernos Locales</t>
  </si>
  <si>
    <t>4.02.05</t>
  </si>
  <si>
    <t>Adquisición de valores de Empresas Públicas no Financieras</t>
  </si>
  <si>
    <t>4.02.06</t>
  </si>
  <si>
    <t>Adquisición de valores de Empresas Públicas Financieras</t>
  </si>
  <si>
    <t>4.02.07</t>
  </si>
  <si>
    <t>Adquisición de valores del sector privado</t>
  </si>
  <si>
    <t>4.02.08</t>
  </si>
  <si>
    <t>Adquisición de valores del sector externo</t>
  </si>
  <si>
    <t>4.99.99</t>
  </si>
  <si>
    <t>Otros activos financieros</t>
  </si>
  <si>
    <t>BIENES DURADEROS</t>
  </si>
  <si>
    <t>Maquinaria, equipo y mobiliario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</si>
  <si>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</si>
  <si>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</si>
  <si>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</si>
  <si>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</si>
  <si>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</si>
  <si>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</si>
  <si>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</si>
  <si>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</si>
  <si>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</si>
  <si>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de cómputo</t>
  </si>
  <si>
    <t>5.01.06</t>
  </si>
  <si>
    <t>Equipo sanitario, laboratorio e investigación</t>
  </si>
  <si>
    <t>5.01.07</t>
  </si>
  <si>
    <t>Equipo y mobiliario educac., deportivo y recreativo</t>
  </si>
  <si>
    <t>5.01.99</t>
  </si>
  <si>
    <t>Maquinaria, equipo y mobiliario diverso</t>
  </si>
  <si>
    <t>5.02.01</t>
  </si>
  <si>
    <t>Edificios</t>
  </si>
  <si>
    <t>5.02.99</t>
  </si>
  <si>
    <t>Otras construcciones, adiciones y mejoras</t>
  </si>
  <si>
    <t>Bienes preexistentes</t>
  </si>
  <si>
    <t>5.03.01</t>
  </si>
  <si>
    <t>Terrenos</t>
  </si>
  <si>
    <t>5.03.02</t>
  </si>
  <si>
    <t>Edificios preexistentes</t>
  </si>
  <si>
    <t>Bienes duraderos diversos</t>
  </si>
  <si>
    <t>5.99.01</t>
  </si>
  <si>
    <t>Semovientes</t>
  </si>
  <si>
    <t>5.99.02</t>
  </si>
  <si>
    <t>Piezas y obras de colección</t>
  </si>
  <si>
    <t>Transferencias corrientes al sector público</t>
  </si>
  <si>
    <t>6.01.01</t>
  </si>
  <si>
    <t xml:space="preserve">Transferencias corrientes Al Gobierno Central </t>
  </si>
  <si>
    <t>6.01.02</t>
  </si>
  <si>
    <t>Transf.corr. órganos desconcentrados</t>
  </si>
  <si>
    <t>6.01.03</t>
  </si>
  <si>
    <t>Transf. corrientes instit. descentral. no empresariales</t>
  </si>
  <si>
    <t>6.01.04</t>
  </si>
  <si>
    <t>Transf. corr. gobiernos locales</t>
  </si>
  <si>
    <t>6.01.06</t>
  </si>
  <si>
    <t>Transf.corr. instituciones públicas financieras</t>
  </si>
  <si>
    <t>6.01.08</t>
  </si>
  <si>
    <t>Fondos en fideicomiso para gasto corriente</t>
  </si>
  <si>
    <t>Transferencias corrientes a personas</t>
  </si>
  <si>
    <t>6.02.01</t>
  </si>
  <si>
    <t>Becas a funcionarios</t>
  </si>
  <si>
    <t>6.02.02</t>
  </si>
  <si>
    <t>Becas a terceras personas</t>
  </si>
  <si>
    <t>6.02.99</t>
  </si>
  <si>
    <t>Otras transferencias a personas</t>
  </si>
  <si>
    <t>Prestaciones</t>
  </si>
  <si>
    <t>6.03.01</t>
  </si>
  <si>
    <t>6.03.02</t>
  </si>
  <si>
    <t>Pensiones y jubilaciones contributivas</t>
  </si>
  <si>
    <t>6.03.03</t>
  </si>
  <si>
    <t>Pensiones no contributivas</t>
  </si>
  <si>
    <t>6.03.04</t>
  </si>
  <si>
    <t xml:space="preserve">Decimotercer mes de pensiones y jubilaciones </t>
  </si>
  <si>
    <t>6.03.99</t>
  </si>
  <si>
    <t>Otras prestaciones</t>
  </si>
  <si>
    <t>Otras transferencias corrientes al sector privado</t>
  </si>
  <si>
    <t>6.06.01</t>
  </si>
  <si>
    <t>6.06.02</t>
  </si>
  <si>
    <t xml:space="preserve">Reintegros o devoluciones </t>
  </si>
  <si>
    <t>Transferencias corrientes al sector externo</t>
  </si>
  <si>
    <t>6.07.01</t>
  </si>
  <si>
    <t>Transfer. corrientes a organismos internacionales</t>
  </si>
  <si>
    <t>Transferencias de capital al sector público</t>
  </si>
  <si>
    <t>7.01.01</t>
  </si>
  <si>
    <t>Transferencias de capital al Gobierno Central</t>
  </si>
  <si>
    <t>7.01.07</t>
  </si>
  <si>
    <t>Fondos en fideicomiso para gasto de capital</t>
  </si>
  <si>
    <t>Transfer. de capital entidades privadas sin fines de lucro</t>
  </si>
  <si>
    <t>7.03.99</t>
  </si>
  <si>
    <t>Transferencias de capital a otras entidades privadas sin fines de lucro</t>
  </si>
  <si>
    <t>AMORTIZACIÓN</t>
  </si>
  <si>
    <t>Amortización de préstamos</t>
  </si>
  <si>
    <t>8.02.03</t>
  </si>
  <si>
    <t>Amortiz. préstamos de inst. descentr. no empres.</t>
  </si>
  <si>
    <t>8.02.08</t>
  </si>
  <si>
    <t>Amortización préstamos del sector externo</t>
  </si>
  <si>
    <t>CUENTAS ESPECIALES</t>
  </si>
  <si>
    <t>Sumas sin asignación presupuestaria</t>
  </si>
  <si>
    <t>9.02.01</t>
  </si>
  <si>
    <t>Sumas libres sin asignación presup.</t>
  </si>
  <si>
    <t>9.02.02</t>
  </si>
  <si>
    <t>Sumas con destino específico sin asign. presupuest.</t>
  </si>
  <si>
    <t>6.01.05</t>
  </si>
  <si>
    <t xml:space="preserve">Transf. Corr.a empresas no financieras </t>
  </si>
  <si>
    <t>Total</t>
  </si>
  <si>
    <t>Int. y com. s/prést. al gobierno central</t>
  </si>
  <si>
    <t>Int. Y com. s/prest. inst. descentraliz.</t>
  </si>
  <si>
    <t>Int.y com. s/prest. emp. pub. no financieras</t>
  </si>
  <si>
    <t>Int.y com. s/prest. emp. pub. financieras</t>
  </si>
  <si>
    <t>Transf. ctes. gobiernos locales</t>
  </si>
  <si>
    <t>Venta de edificios e instalaciones</t>
  </si>
  <si>
    <t>Rec. prest. inst. descentralizadas no empres.</t>
  </si>
  <si>
    <t>Rec. prest. gobiernos locales</t>
  </si>
  <si>
    <t>Transf. capital gobiernos locales</t>
  </si>
  <si>
    <t>Del sector externo</t>
  </si>
  <si>
    <t>De gobiernos extranjeros</t>
  </si>
  <si>
    <t>BCIE Programa Desarrollo Infraest. Hospit.</t>
  </si>
  <si>
    <t>Financiamiento</t>
  </si>
  <si>
    <t>Histórico de Ingresos (Clasificador CGR)</t>
  </si>
  <si>
    <t>Periodo 2010- Presupuesto ordinario 2023</t>
  </si>
  <si>
    <t xml:space="preserve">Presupuesto ordinario </t>
  </si>
  <si>
    <t>Periodo 2010-Presupuesto ordinario 2023</t>
  </si>
  <si>
    <t>Histórico de Egresos (Clasificador CGR)</t>
  </si>
  <si>
    <t xml:space="preserve">Fuente: Informes de Liquidación Presupuestaria 2010-2022 y Presupuesto Ordinario 2023. </t>
  </si>
  <si>
    <t>Recursos de vigencias anteriores*</t>
  </si>
  <si>
    <t xml:space="preserve">Nota: En 2021 y 2022 "Recursos de vigencias anteriores" no considera la totalidad obtenida en el 2020 y 2021, quedando sin incluir la suma de ¢ 303,428,471.9 y ¢454,281,862.7 respectivamente. Lo anterior, por cuanto, según disposición de la Contraloría General de la República, a partir del ejercicio económico 2021, no se deberá registrar el superávit acumulado total como primer ingreso del año; unicamente se deberán reportar el superávit ejecutado en caso que este ya se encuentre presupuestado.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</si>
</sst>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#,##0.0_);\(#,##0.0\)"/>
    <numFmt numFmtId="166" formatCode="#,##0.0"/>
    <numFmt numFmtId="167" formatCode="0.0%"/>
    <numFmt numFmtId="168" formatCode="#,##0.0_);[Red]\(#,##0.0\)"/>
    <numFmt numFmtId="169" formatCode="_-* #,##0.00_-;\-* #,##0.00_-;_-* &quot;-&quot;??_-;_-@_-"/>
    <numFmt numFmtId="170" formatCode="General_)"/>
    <numFmt numFmtId="171" formatCode="_([$€-2]* #,##0.00_);_([$€-2]* \(#,##0.00\);_([$€-2]* &quot;-&quot;??_)"/>
    <numFmt numFmtId="172" formatCode="_-* #,##0\ _p_t_a_-;\-* #,##0\ _p_t_a_-;_-* &quot;-&quot;\ _p_t_a_-;_-@_-"/>
    <numFmt numFmtId="173" formatCode="[$$-540A]#,##0.00_);\([$$-540A]#,##0.00\)"/>
    <numFmt numFmtId="174" formatCode="_ * #,##0.00_ ;_ * \-#,##0.00_ ;_ * &quot;-&quot;??_ ;_ @_ "/>
    <numFmt numFmtId="175" formatCode="_(&quot;C&quot;* #,##0.00_);_(&quot;C&quot;* \(#,##0.00\);_(&quot;C&quot;* &quot;-&quot;??_);_(@_)"/>
    <numFmt numFmtId="176" formatCode="_(&quot;¢&quot;* #,##0.00_);_(&quot;¢&quot;* \(#,##0.00\);_(&quot;¢&quot;* &quot;-&quot;??_);_(@_)"/>
    <numFmt numFmtId="177" formatCode="0_);\(0\)"/>
    <numFmt numFmtId="178" formatCode="#,##0.000_);\(#,##0.000\)"/>
    <numFmt numFmtId="179" formatCode="0.000000000%"/>
  </numFmts>
  <fonts count="99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i/>
      <sz val="13"/>
      <name val="Courier"/>
      <family val="3"/>
    </font>
    <font>
      <b/>
      <sz val="10"/>
      <name val="Courier"/>
      <family val="3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9"/>
      <color indexed="8"/>
      <name val="Times New Roman"/>
      <family val="1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name val="Courier"/>
      <family val="3"/>
    </font>
    <font>
      <b/>
      <sz val="8"/>
      <color rgb="FFFF0000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name val="Calibri"/>
      <family val="2"/>
    </font>
    <font>
      <sz val="8"/>
      <name val="Calibri"/>
      <family val="2"/>
    </font>
    <font>
      <b/>
      <sz val="8"/>
      <color rgb="FF0000FF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1"/>
      <name val="Calibri"/>
      <family val="2"/>
    </font>
    <font>
      <sz val="10"/>
      <name val="Arial"/>
      <family val="2"/>
    </font>
    <font>
      <u/>
      <sz val="10"/>
      <color theme="10"/>
      <name val="Courier"/>
      <family val="3"/>
    </font>
    <font>
      <sz val="10"/>
      <color indexed="8"/>
      <name val="MS Sans Serif"/>
      <family val="2"/>
    </font>
    <font>
      <u/>
      <sz val="8.4"/>
      <color indexed="12"/>
      <name val="Arial"/>
      <family val="2"/>
    </font>
    <font>
      <sz val="9.85"/>
      <color indexed="8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8"/>
      <color theme="0"/>
      <name val="Calibri"/>
      <family val="2"/>
    </font>
    <font>
      <sz val="12"/>
      <color indexed="8"/>
      <name val="Arial"/>
      <family val="2"/>
    </font>
    <font>
      <b/>
      <sz val="8"/>
      <color indexed="8"/>
      <name val="Calibri"/>
      <family val="2"/>
      <scheme val="minor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0"/>
      <name val="Arial"/>
      <family val="2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8">
    <xf numFmtId="39" fontId="0" fillId="0" borderId="0"/>
    <xf numFmtId="171" fontId="17" fillId="0" borderId="0" applyFont="0" applyFill="0" applyBorder="0" applyAlignment="0" applyProtection="0"/>
    <xf numFmtId="171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39" fontId="13" fillId="0" borderId="0"/>
    <xf numFmtId="0" fontId="19" fillId="0" borderId="0"/>
    <xf numFmtId="39" fontId="13" fillId="0" borderId="0"/>
    <xf numFmtId="39" fontId="13" fillId="0" borderId="0"/>
    <xf numFmtId="0" fontId="12" fillId="0" borderId="0"/>
    <xf numFmtId="0" fontId="18" fillId="0" borderId="0"/>
    <xf numFmtId="0" fontId="18" fillId="0" borderId="0"/>
    <xf numFmtId="39" fontId="13" fillId="0" borderId="0"/>
    <xf numFmtId="39" fontId="16" fillId="0" borderId="0"/>
    <xf numFmtId="39" fontId="13" fillId="0" borderId="0"/>
    <xf numFmtId="39" fontId="13" fillId="0" borderId="0"/>
    <xf numFmtId="170" fontId="13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0" fillId="0" borderId="6" applyNumberFormat="0" applyFill="0" applyAlignment="0" applyProtection="0"/>
    <xf numFmtId="0" fontId="21" fillId="5" borderId="0" applyNumberFormat="0" applyBorder="0" applyAlignment="0" applyProtection="0"/>
    <xf numFmtId="169" fontId="12" fillId="0" borderId="0" applyFont="0" applyFill="0" applyBorder="0" applyAlignment="0" applyProtection="0"/>
    <xf numFmtId="170" fontId="13" fillId="0" borderId="0"/>
    <xf numFmtId="169" fontId="12" fillId="0" borderId="0" applyFont="0" applyFill="0" applyBorder="0" applyAlignment="0" applyProtection="0"/>
    <xf numFmtId="0" fontId="22" fillId="0" borderId="9" applyNumberFormat="0" applyFill="0" applyAlignment="0" applyProtection="0"/>
    <xf numFmtId="0" fontId="11" fillId="0" borderId="0"/>
    <xf numFmtId="39" fontId="13" fillId="0" borderId="0"/>
    <xf numFmtId="9" fontId="10" fillId="0" borderId="0" applyFont="0" applyFill="0" applyBorder="0" applyAlignment="0" applyProtection="0"/>
    <xf numFmtId="0" fontId="10" fillId="0" borderId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10" applyNumberFormat="0" applyAlignment="0" applyProtection="0"/>
    <xf numFmtId="0" fontId="27" fillId="16" borderId="11" applyNumberFormat="0" applyAlignment="0" applyProtection="0"/>
    <xf numFmtId="0" fontId="28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0" fillId="11" borderId="10" applyNumberFormat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31" fillId="21" borderId="0" applyNumberFormat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33" fillId="11" borderId="0" applyNumberFormat="0" applyBorder="0" applyAlignment="0" applyProtection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170" fontId="13" fillId="0" borderId="0"/>
    <xf numFmtId="0" fontId="12" fillId="0" borderId="0"/>
    <xf numFmtId="0" fontId="18" fillId="0" borderId="0"/>
    <xf numFmtId="165" fontId="13" fillId="0" borderId="0"/>
    <xf numFmtId="39" fontId="13" fillId="0" borderId="0"/>
    <xf numFmtId="0" fontId="10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170" fontId="13" fillId="0" borderId="0"/>
    <xf numFmtId="0" fontId="13" fillId="8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4" fillId="15" borderId="14" applyNumberFormat="0" applyAlignment="0" applyProtection="0"/>
    <xf numFmtId="0" fontId="2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7" fillId="0" borderId="16" applyNumberFormat="0" applyFill="0" applyAlignment="0" applyProtection="0"/>
    <xf numFmtId="0" fontId="29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8" applyNumberFormat="0" applyFill="0" applyAlignment="0" applyProtection="0"/>
    <xf numFmtId="0" fontId="40" fillId="0" borderId="0"/>
    <xf numFmtId="0" fontId="41" fillId="0" borderId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21" applyNumberFormat="0" applyAlignment="0" applyProtection="0"/>
    <xf numFmtId="0" fontId="62" fillId="26" borderId="22" applyNumberFormat="0" applyAlignment="0" applyProtection="0"/>
    <xf numFmtId="0" fontId="63" fillId="26" borderId="21" applyNumberFormat="0" applyAlignment="0" applyProtection="0"/>
    <xf numFmtId="0" fontId="64" fillId="0" borderId="23" applyNumberFormat="0" applyFill="0" applyAlignment="0" applyProtection="0"/>
    <xf numFmtId="0" fontId="65" fillId="27" borderId="2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68" fillId="49" borderId="0" applyNumberFormat="0" applyBorder="0" applyAlignment="0" applyProtection="0"/>
    <xf numFmtId="0" fontId="57" fillId="0" borderId="9" applyNumberFormat="0" applyFill="0" applyAlignment="0" applyProtection="0"/>
    <xf numFmtId="0" fontId="9" fillId="28" borderId="25" applyNumberFormat="0" applyFont="0" applyAlignment="0" applyProtection="0"/>
    <xf numFmtId="0" fontId="69" fillId="0" borderId="6" applyNumberFormat="0" applyFill="0" applyAlignment="0" applyProtection="0"/>
    <xf numFmtId="0" fontId="68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70" fillId="0" borderId="0"/>
    <xf numFmtId="0" fontId="71" fillId="0" borderId="0" applyNumberFormat="0" applyFill="0" applyBorder="0" applyAlignment="0" applyProtection="0"/>
    <xf numFmtId="0" fontId="72" fillId="0" borderId="19" applyNumberFormat="0" applyFill="0" applyAlignment="0" applyProtection="0"/>
    <xf numFmtId="0" fontId="73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75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21" applyNumberFormat="0" applyAlignment="0" applyProtection="0"/>
    <xf numFmtId="0" fontId="78" fillId="26" borderId="22" applyNumberFormat="0" applyAlignment="0" applyProtection="0"/>
    <xf numFmtId="0" fontId="79" fillId="26" borderId="21" applyNumberFormat="0" applyAlignment="0" applyProtection="0"/>
    <xf numFmtId="0" fontId="80" fillId="0" borderId="23" applyNumberFormat="0" applyFill="0" applyAlignment="0" applyProtection="0"/>
    <xf numFmtId="0" fontId="51" fillId="27" borderId="24" applyNumberFormat="0" applyAlignment="0" applyProtection="0"/>
    <xf numFmtId="0" fontId="42" fillId="0" borderId="0" applyNumberFormat="0" applyFill="0" applyBorder="0" applyAlignment="0" applyProtection="0"/>
    <xf numFmtId="0" fontId="8" fillId="28" borderId="25" applyNumberFormat="0" applyFont="0" applyAlignment="0" applyProtection="0"/>
    <xf numFmtId="0" fontId="8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9" borderId="0" applyNumberFormat="0" applyBorder="0" applyAlignment="0" applyProtection="0"/>
    <xf numFmtId="0" fontId="21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21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21" fillId="38" borderId="0" applyNumberFormat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21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5" borderId="0" applyNumberFormat="0" applyBorder="0" applyAlignment="0" applyProtection="0"/>
    <xf numFmtId="0" fontId="21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49" borderId="0" applyNumberFormat="0" applyBorder="0" applyAlignment="0" applyProtection="0"/>
    <xf numFmtId="0" fontId="82" fillId="0" borderId="0"/>
    <xf numFmtId="0" fontId="83" fillId="0" borderId="0"/>
    <xf numFmtId="0" fontId="7" fillId="28" borderId="25" applyNumberFormat="0" applyFont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6" fillId="0" borderId="0"/>
    <xf numFmtId="0" fontId="85" fillId="0" borderId="0"/>
    <xf numFmtId="43" fontId="85" fillId="0" borderId="0" applyFont="0" applyFill="0" applyBorder="0" applyAlignment="0" applyProtection="0"/>
    <xf numFmtId="39" fontId="84" fillId="0" borderId="0"/>
    <xf numFmtId="164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39" fontId="13" fillId="0" borderId="0"/>
    <xf numFmtId="9" fontId="1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18" fillId="0" borderId="0"/>
    <xf numFmtId="0" fontId="54" fillId="0" borderId="0" applyNumberFormat="0" applyFill="0" applyBorder="0" applyAlignment="0" applyProtection="0"/>
    <xf numFmtId="0" fontId="55" fillId="0" borderId="19" applyNumberFormat="0" applyFill="0" applyAlignment="0" applyProtection="0"/>
    <xf numFmtId="0" fontId="56" fillId="0" borderId="20" applyNumberFormat="0" applyFill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21" applyNumberFormat="0" applyAlignment="0" applyProtection="0"/>
    <xf numFmtId="0" fontId="62" fillId="26" borderId="22" applyNumberFormat="0" applyAlignment="0" applyProtection="0"/>
    <xf numFmtId="0" fontId="63" fillId="26" borderId="21" applyNumberFormat="0" applyAlignment="0" applyProtection="0"/>
    <xf numFmtId="0" fontId="64" fillId="0" borderId="23" applyNumberFormat="0" applyFill="0" applyAlignment="0" applyProtection="0"/>
    <xf numFmtId="0" fontId="65" fillId="27" borderId="2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68" fillId="41" borderId="0" applyNumberFormat="0" applyBorder="0" applyAlignment="0" applyProtection="0"/>
    <xf numFmtId="0" fontId="68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68" fillId="45" borderId="0" applyNumberFormat="0" applyBorder="0" applyAlignment="0" applyProtection="0"/>
    <xf numFmtId="0" fontId="68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68" fillId="49" borderId="0" applyNumberFormat="0" applyBorder="0" applyAlignment="0" applyProtection="0"/>
    <xf numFmtId="0" fontId="12" fillId="0" borderId="0"/>
    <xf numFmtId="0" fontId="5" fillId="28" borderId="25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0" fontId="41" fillId="0" borderId="0"/>
    <xf numFmtId="0" fontId="86" fillId="0" borderId="0"/>
    <xf numFmtId="0" fontId="5" fillId="28" borderId="25" applyNumberFormat="0" applyFont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49" borderId="0" applyNumberFormat="0" applyBorder="0" applyAlignment="0" applyProtection="0"/>
    <xf numFmtId="43" fontId="12" fillId="0" borderId="0" applyFont="0" applyFill="0" applyBorder="0" applyAlignment="0" applyProtection="0"/>
    <xf numFmtId="170" fontId="13" fillId="0" borderId="0"/>
    <xf numFmtId="0" fontId="4" fillId="0" borderId="0"/>
    <xf numFmtId="170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39" fontId="13" fillId="0" borderId="0"/>
    <xf numFmtId="164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43" fontId="4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8" fillId="0" borderId="0"/>
    <xf numFmtId="170" fontId="13" fillId="0" borderId="0"/>
    <xf numFmtId="0" fontId="4" fillId="0" borderId="0"/>
    <xf numFmtId="170" fontId="13" fillId="0" borderId="0"/>
    <xf numFmtId="0" fontId="4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12" fillId="0" borderId="0"/>
    <xf numFmtId="0" fontId="4" fillId="28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1" fontId="12" fillId="0" borderId="0" applyFont="0" applyFill="0" applyBorder="0" applyAlignment="0" applyProtection="0"/>
    <xf numFmtId="0" fontId="4" fillId="0" borderId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43" fontId="4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4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8" fillId="0" borderId="0"/>
    <xf numFmtId="0" fontId="4" fillId="0" borderId="0"/>
    <xf numFmtId="43" fontId="4" fillId="0" borderId="0" applyFont="0" applyFill="0" applyBorder="0" applyAlignment="0" applyProtection="0"/>
    <xf numFmtId="39" fontId="13" fillId="0" borderId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9" fontId="13" fillId="0" borderId="0"/>
    <xf numFmtId="43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  <xf numFmtId="39" fontId="13" fillId="0" borderId="0"/>
    <xf numFmtId="0" fontId="88" fillId="0" borderId="0"/>
    <xf numFmtId="0" fontId="4" fillId="0" borderId="0"/>
    <xf numFmtId="43" fontId="4" fillId="0" borderId="0" applyFont="0" applyFill="0" applyBorder="0" applyAlignment="0" applyProtection="0"/>
    <xf numFmtId="0" fontId="12" fillId="0" borderId="0"/>
    <xf numFmtId="39" fontId="13" fillId="0" borderId="0"/>
    <xf numFmtId="0" fontId="18" fillId="0" borderId="0"/>
    <xf numFmtId="43" fontId="4" fillId="0" borderId="0" applyFont="0" applyFill="0" applyBorder="0" applyAlignment="0" applyProtection="0"/>
    <xf numFmtId="0" fontId="4" fillId="0" borderId="0"/>
    <xf numFmtId="0" fontId="18" fillId="0" borderId="0"/>
    <xf numFmtId="0" fontId="18" fillId="0" borderId="0"/>
    <xf numFmtId="39" fontId="13" fillId="0" borderId="0"/>
    <xf numFmtId="172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39" fontId="13" fillId="0" borderId="0"/>
    <xf numFmtId="0" fontId="12" fillId="0" borderId="0"/>
    <xf numFmtId="39" fontId="13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" fillId="0" borderId="0"/>
    <xf numFmtId="0" fontId="12" fillId="0" borderId="0"/>
    <xf numFmtId="0" fontId="18" fillId="0" borderId="0"/>
    <xf numFmtId="0" fontId="18" fillId="0" borderId="0"/>
    <xf numFmtId="39" fontId="13" fillId="0" borderId="0"/>
    <xf numFmtId="39" fontId="13" fillId="0" borderId="0"/>
    <xf numFmtId="9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0" fontId="85" fillId="0" borderId="0"/>
    <xf numFmtId="0" fontId="4" fillId="0" borderId="0"/>
    <xf numFmtId="0" fontId="4" fillId="0" borderId="0"/>
    <xf numFmtId="0" fontId="4" fillId="0" borderId="0"/>
    <xf numFmtId="0" fontId="18" fillId="0" borderId="0"/>
    <xf numFmtId="43" fontId="4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8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13" fillId="0" borderId="0"/>
    <xf numFmtId="39" fontId="13" fillId="0" borderId="0"/>
    <xf numFmtId="0" fontId="12" fillId="0" borderId="0"/>
    <xf numFmtId="39" fontId="13" fillId="0" borderId="0"/>
    <xf numFmtId="169" fontId="12" fillId="0" borderId="0" applyFont="0" applyFill="0" applyBorder="0" applyAlignment="0" applyProtection="0"/>
    <xf numFmtId="39" fontId="13" fillId="0" borderId="0"/>
    <xf numFmtId="43" fontId="4" fillId="0" borderId="0" applyFont="0" applyFill="0" applyBorder="0" applyAlignment="0" applyProtection="0"/>
    <xf numFmtId="170" fontId="13" fillId="0" borderId="0"/>
    <xf numFmtId="0" fontId="4" fillId="4" borderId="0" applyNumberFormat="0" applyBorder="0" applyAlignment="0" applyProtection="0"/>
    <xf numFmtId="39" fontId="8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170" fontId="13" fillId="0" borderId="0"/>
    <xf numFmtId="0" fontId="12" fillId="0" borderId="0"/>
    <xf numFmtId="39" fontId="13" fillId="0" borderId="0"/>
    <xf numFmtId="0" fontId="4" fillId="3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170" fontId="13" fillId="0" borderId="0"/>
    <xf numFmtId="171" fontId="12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2" fillId="0" borderId="0"/>
    <xf numFmtId="39" fontId="13" fillId="0" borderId="0"/>
    <xf numFmtId="39" fontId="13" fillId="0" borderId="0"/>
    <xf numFmtId="164" fontId="12" fillId="0" borderId="0" applyFont="0" applyFill="0" applyBorder="0" applyAlignment="0" applyProtection="0"/>
    <xf numFmtId="0" fontId="4" fillId="0" borderId="0"/>
    <xf numFmtId="0" fontId="4" fillId="0" borderId="0"/>
    <xf numFmtId="0" fontId="18" fillId="0" borderId="0"/>
    <xf numFmtId="0" fontId="12" fillId="0" borderId="0"/>
    <xf numFmtId="0" fontId="12" fillId="0" borderId="0"/>
    <xf numFmtId="0" fontId="12" fillId="0" borderId="0"/>
    <xf numFmtId="0" fontId="18" fillId="0" borderId="0"/>
    <xf numFmtId="0" fontId="4" fillId="0" borderId="0"/>
    <xf numFmtId="0" fontId="4" fillId="0" borderId="0"/>
    <xf numFmtId="170" fontId="13" fillId="0" borderId="0"/>
    <xf numFmtId="0" fontId="4" fillId="28" borderId="25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18" fillId="0" borderId="0"/>
    <xf numFmtId="9" fontId="1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3" fontId="12" fillId="0" borderId="0" applyFont="0" applyFill="0" applyBorder="0" applyAlignment="0" applyProtection="0"/>
    <xf numFmtId="173" fontId="89" fillId="0" borderId="0" applyNumberFormat="0" applyFill="0" applyBorder="0" applyAlignment="0" applyProtection="0">
      <alignment vertical="top"/>
      <protection locked="0"/>
    </xf>
    <xf numFmtId="173" fontId="89" fillId="0" borderId="0" applyNumberFormat="0" applyFill="0" applyBorder="0" applyAlignment="0" applyProtection="0">
      <alignment vertical="top"/>
      <protection locked="0"/>
    </xf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90" fillId="0" borderId="0" applyFont="0" applyFill="0" applyBorder="0" applyAlignment="0" applyProtection="0"/>
    <xf numFmtId="169" fontId="9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90" fillId="0" borderId="0" applyFont="0" applyFill="0" applyBorder="0" applyAlignment="0" applyProtection="0"/>
    <xf numFmtId="0" fontId="12" fillId="0" borderId="0">
      <alignment vertical="top"/>
    </xf>
    <xf numFmtId="0" fontId="12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173" fontId="12" fillId="0" borderId="0">
      <alignment vertical="top"/>
    </xf>
    <xf numFmtId="173" fontId="12" fillId="0" borderId="0">
      <alignment vertical="top"/>
    </xf>
    <xf numFmtId="0" fontId="18" fillId="0" borderId="0"/>
    <xf numFmtId="0" fontId="12" fillId="0" borderId="0"/>
    <xf numFmtId="0" fontId="18" fillId="0" borderId="0"/>
    <xf numFmtId="173" fontId="12" fillId="0" borderId="0">
      <alignment vertical="top"/>
    </xf>
    <xf numFmtId="173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2" fillId="0" borderId="0">
      <alignment vertical="top"/>
    </xf>
    <xf numFmtId="0" fontId="18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18" fillId="0" borderId="0"/>
    <xf numFmtId="173" fontId="12" fillId="0" borderId="0">
      <alignment vertical="top"/>
    </xf>
    <xf numFmtId="173" fontId="12" fillId="0" borderId="0">
      <alignment vertical="top"/>
    </xf>
    <xf numFmtId="0" fontId="18" fillId="0" borderId="0"/>
    <xf numFmtId="0" fontId="12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173" fontId="3" fillId="0" borderId="0"/>
    <xf numFmtId="173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18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18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173" fontId="3" fillId="0" borderId="0"/>
    <xf numFmtId="0" fontId="12" fillId="0" borderId="0"/>
    <xf numFmtId="173" fontId="3" fillId="0" borderId="0"/>
    <xf numFmtId="173" fontId="3" fillId="0" borderId="0"/>
    <xf numFmtId="0" fontId="12" fillId="0" borderId="0"/>
    <xf numFmtId="173" fontId="12" fillId="0" borderId="0">
      <alignment vertical="top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1" fillId="0" borderId="0" applyFont="0" applyFill="0" applyBorder="0" applyAlignment="0" applyProtection="0"/>
    <xf numFmtId="0" fontId="18" fillId="0" borderId="0"/>
    <xf numFmtId="43" fontId="3" fillId="0" borderId="0" applyFont="0" applyFill="0" applyBorder="0" applyAlignment="0" applyProtection="0"/>
    <xf numFmtId="0" fontId="92" fillId="0" borderId="0"/>
    <xf numFmtId="43" fontId="92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39" fontId="13" fillId="0" borderId="0"/>
    <xf numFmtId="0" fontId="98" fillId="0" borderId="0"/>
  </cellStyleXfs>
  <cellXfs count="265">
    <xf numFmtId="39" fontId="0" fillId="0" borderId="0" xfId="0"/>
    <xf numFmtId="170" fontId="43" fillId="0" borderId="0" xfId="20" applyFont="1"/>
    <xf numFmtId="39" fontId="44" fillId="0" borderId="0" xfId="0" applyFont="1"/>
    <xf numFmtId="39" fontId="45" fillId="0" borderId="0" xfId="0" applyFont="1"/>
    <xf numFmtId="0" fontId="43" fillId="0" borderId="0" xfId="0" applyNumberFormat="1" applyFont="1" applyAlignment="1">
      <alignment horizontal="centerContinuous"/>
    </xf>
    <xf numFmtId="39" fontId="43" fillId="0" borderId="0" xfId="0" applyFont="1" applyAlignment="1">
      <alignment horizontal="centerContinuous"/>
    </xf>
    <xf numFmtId="39" fontId="43" fillId="0" borderId="0" xfId="0" applyFont="1" applyAlignment="1">
      <alignment horizontal="center" vertical="center"/>
    </xf>
    <xf numFmtId="39" fontId="43" fillId="0" borderId="0" xfId="0" applyFont="1" applyAlignment="1">
      <alignment horizontal="center"/>
    </xf>
    <xf numFmtId="1" fontId="47" fillId="2" borderId="0" xfId="18" applyNumberFormat="1" applyFont="1" applyFill="1"/>
    <xf numFmtId="170" fontId="44" fillId="0" borderId="0" xfId="20" applyFont="1" applyAlignment="1">
      <alignment vertical="center"/>
    </xf>
    <xf numFmtId="168" fontId="44" fillId="0" borderId="0" xfId="20" applyNumberFormat="1" applyFont="1"/>
    <xf numFmtId="168" fontId="43" fillId="0" borderId="0" xfId="20" applyNumberFormat="1" applyFont="1"/>
    <xf numFmtId="170" fontId="43" fillId="0" borderId="0" xfId="20" applyFont="1" applyAlignment="1">
      <alignment horizontal="right" vertical="center"/>
    </xf>
    <xf numFmtId="170" fontId="43" fillId="0" borderId="0" xfId="20" applyFont="1" applyAlignment="1">
      <alignment vertical="center"/>
    </xf>
    <xf numFmtId="166" fontId="43" fillId="0" borderId="0" xfId="20" applyNumberFormat="1" applyFont="1"/>
    <xf numFmtId="168" fontId="43" fillId="0" borderId="2" xfId="20" applyNumberFormat="1" applyFont="1" applyBorder="1"/>
    <xf numFmtId="167" fontId="44" fillId="0" borderId="2" xfId="21" applyNumberFormat="1" applyFont="1" applyFill="1" applyBorder="1" applyAlignment="1" applyProtection="1">
      <alignment horizontal="right"/>
    </xf>
    <xf numFmtId="166" fontId="46" fillId="0" borderId="0" xfId="20" applyNumberFormat="1" applyFont="1" applyAlignment="1">
      <alignment horizontal="center"/>
    </xf>
    <xf numFmtId="167" fontId="43" fillId="0" borderId="2" xfId="21" applyNumberFormat="1" applyFont="1" applyFill="1" applyBorder="1" applyAlignment="1" applyProtection="1">
      <alignment horizontal="right"/>
    </xf>
    <xf numFmtId="37" fontId="43" fillId="0" borderId="0" xfId="20" applyNumberFormat="1" applyFont="1" applyAlignment="1">
      <alignment horizontal="center"/>
    </xf>
    <xf numFmtId="37" fontId="43" fillId="0" borderId="0" xfId="20" applyNumberFormat="1" applyFont="1"/>
    <xf numFmtId="167" fontId="44" fillId="0" borderId="0" xfId="21" applyNumberFormat="1" applyFont="1" applyFill="1" applyBorder="1" applyAlignment="1" applyProtection="1">
      <alignment horizontal="right"/>
    </xf>
    <xf numFmtId="167" fontId="43" fillId="0" borderId="0" xfId="21" applyNumberFormat="1" applyFont="1" applyFill="1" applyBorder="1" applyAlignment="1" applyProtection="1">
      <alignment horizontal="right"/>
    </xf>
    <xf numFmtId="37" fontId="93" fillId="50" borderId="4" xfId="0" applyNumberFormat="1" applyFont="1" applyFill="1" applyBorder="1" applyAlignment="1">
      <alignment horizontal="center" vertical="center"/>
    </xf>
    <xf numFmtId="168" fontId="43" fillId="0" borderId="26" xfId="20" applyNumberFormat="1" applyFont="1" applyBorder="1"/>
    <xf numFmtId="167" fontId="44" fillId="0" borderId="26" xfId="21" applyNumberFormat="1" applyFont="1" applyFill="1" applyBorder="1" applyAlignment="1" applyProtection="1">
      <alignment horizontal="right"/>
    </xf>
    <xf numFmtId="39" fontId="0" fillId="0" borderId="2" xfId="0" applyBorder="1"/>
    <xf numFmtId="37" fontId="93" fillId="50" borderId="5" xfId="0" applyNumberFormat="1" applyFont="1" applyFill="1" applyBorder="1" applyAlignment="1">
      <alignment horizontal="center" vertical="center"/>
    </xf>
    <xf numFmtId="0" fontId="93" fillId="50" borderId="7" xfId="0" applyNumberFormat="1" applyFont="1" applyFill="1" applyBorder="1" applyAlignment="1">
      <alignment horizontal="center" vertical="center"/>
    </xf>
    <xf numFmtId="39" fontId="47" fillId="0" borderId="0" xfId="18" applyFont="1"/>
    <xf numFmtId="39" fontId="94" fillId="0" borderId="0" xfId="18" applyFont="1"/>
    <xf numFmtId="0" fontId="12" fillId="0" borderId="0" xfId="331"/>
    <xf numFmtId="37" fontId="93" fillId="50" borderId="27" xfId="0" applyNumberFormat="1" applyFont="1" applyFill="1" applyBorder="1" applyAlignment="1">
      <alignment horizontal="center" vertical="center" wrapText="1"/>
    </xf>
    <xf numFmtId="37" fontId="93" fillId="50" borderId="5" xfId="0" applyNumberFormat="1" applyFont="1" applyFill="1" applyBorder="1" applyAlignment="1">
      <alignment horizontal="center" vertical="center" wrapText="1"/>
    </xf>
    <xf numFmtId="166" fontId="43" fillId="0" borderId="0" xfId="30" applyNumberFormat="1" applyFont="1" applyFill="1" applyBorder="1" applyAlignment="1">
      <alignment vertical="center"/>
    </xf>
    <xf numFmtId="167" fontId="43" fillId="0" borderId="0" xfId="21" applyNumberFormat="1" applyFont="1" applyFill="1" applyBorder="1" applyAlignment="1">
      <alignment horizontal="right" vertical="center"/>
    </xf>
    <xf numFmtId="167" fontId="43" fillId="0" borderId="0" xfId="21" applyNumberFormat="1" applyFont="1" applyFill="1" applyBorder="1" applyAlignment="1">
      <alignment vertical="center"/>
    </xf>
    <xf numFmtId="166" fontId="44" fillId="0" borderId="0" xfId="30" applyNumberFormat="1" applyFont="1" applyFill="1" applyBorder="1" applyAlignment="1">
      <alignment vertical="center"/>
    </xf>
    <xf numFmtId="167" fontId="44" fillId="0" borderId="0" xfId="21" applyNumberFormat="1" applyFont="1" applyFill="1" applyBorder="1" applyAlignment="1">
      <alignment vertical="center"/>
    </xf>
    <xf numFmtId="167" fontId="44" fillId="0" borderId="0" xfId="21" applyNumberFormat="1" applyFont="1" applyFill="1" applyBorder="1" applyAlignment="1">
      <alignment horizontal="right" vertical="center"/>
    </xf>
    <xf numFmtId="166" fontId="44" fillId="0" borderId="0" xfId="21" applyNumberFormat="1" applyFont="1" applyFill="1" applyBorder="1" applyAlignment="1">
      <alignment vertical="center"/>
    </xf>
    <xf numFmtId="0" fontId="43" fillId="0" borderId="0" xfId="20" applyNumberFormat="1" applyFont="1" applyAlignment="1">
      <alignment horizontal="center" vertical="center"/>
    </xf>
    <xf numFmtId="39" fontId="48" fillId="0" borderId="0" xfId="0" applyFont="1" applyAlignment="1">
      <alignment vertical="center"/>
    </xf>
    <xf numFmtId="170" fontId="14" fillId="0" borderId="0" xfId="20" applyFont="1"/>
    <xf numFmtId="0" fontId="44" fillId="0" borderId="0" xfId="20" applyNumberFormat="1" applyFont="1" applyAlignment="1">
      <alignment horizontal="center" vertical="center"/>
    </xf>
    <xf numFmtId="39" fontId="49" fillId="0" borderId="0" xfId="0" applyFont="1" applyAlignment="1">
      <alignment vertical="center"/>
    </xf>
    <xf numFmtId="166" fontId="43" fillId="0" borderId="26" xfId="20" applyNumberFormat="1" applyFont="1" applyBorder="1" applyAlignment="1">
      <alignment horizontal="right"/>
    </xf>
    <xf numFmtId="39" fontId="49" fillId="0" borderId="0" xfId="89" applyFont="1" applyAlignment="1">
      <alignment vertical="center"/>
    </xf>
    <xf numFmtId="0" fontId="44" fillId="0" borderId="0" xfId="20" applyNumberFormat="1" applyFont="1" applyAlignment="1">
      <alignment horizontal="center"/>
    </xf>
    <xf numFmtId="39" fontId="50" fillId="0" borderId="0" xfId="0" applyFont="1" applyAlignment="1">
      <alignment vertical="center"/>
    </xf>
    <xf numFmtId="49" fontId="43" fillId="0" borderId="0" xfId="20" applyNumberFormat="1" applyFont="1" applyAlignment="1">
      <alignment horizontal="center" vertical="center"/>
    </xf>
    <xf numFmtId="39" fontId="15" fillId="0" borderId="0" xfId="0" applyFont="1"/>
    <xf numFmtId="49" fontId="44" fillId="0" borderId="0" xfId="20" applyNumberFormat="1" applyFont="1" applyAlignment="1">
      <alignment horizontal="center" vertical="center"/>
    </xf>
    <xf numFmtId="0" fontId="43" fillId="0" borderId="0" xfId="20" applyNumberFormat="1" applyFont="1" applyAlignment="1">
      <alignment horizontal="center"/>
    </xf>
    <xf numFmtId="0" fontId="44" fillId="0" borderId="0" xfId="0" applyNumberFormat="1" applyFont="1" applyAlignment="1">
      <alignment horizontal="center" vertical="center"/>
    </xf>
    <xf numFmtId="39" fontId="14" fillId="0" borderId="0" xfId="0" applyFont="1"/>
    <xf numFmtId="0" fontId="44" fillId="0" borderId="1" xfId="20" applyNumberFormat="1" applyFont="1" applyBorder="1" applyAlignment="1">
      <alignment horizontal="center" vertical="center"/>
    </xf>
    <xf numFmtId="39" fontId="49" fillId="0" borderId="1" xfId="0" applyFont="1" applyBorder="1" applyAlignment="1">
      <alignment vertical="center"/>
    </xf>
    <xf numFmtId="167" fontId="43" fillId="0" borderId="4" xfId="21" applyNumberFormat="1" applyFont="1" applyFill="1" applyBorder="1" applyAlignment="1" applyProtection="1">
      <alignment horizontal="right" vertical="center"/>
    </xf>
    <xf numFmtId="167" fontId="43" fillId="0" borderId="8" xfId="21" applyNumberFormat="1" applyFont="1" applyFill="1" applyBorder="1" applyAlignment="1" applyProtection="1">
      <alignment horizontal="right" vertical="center"/>
    </xf>
    <xf numFmtId="0" fontId="43" fillId="0" borderId="0" xfId="20" applyNumberFormat="1" applyFont="1" applyAlignment="1">
      <alignment horizontal="justify" wrapText="1"/>
    </xf>
    <xf numFmtId="166" fontId="43" fillId="0" borderId="26" xfId="30" applyNumberFormat="1" applyFont="1" applyFill="1" applyBorder="1" applyAlignment="1">
      <alignment vertical="center"/>
    </xf>
    <xf numFmtId="166" fontId="44" fillId="0" borderId="26" xfId="30" applyNumberFormat="1" applyFont="1" applyFill="1" applyBorder="1" applyAlignment="1">
      <alignment vertical="center"/>
    </xf>
    <xf numFmtId="167" fontId="43" fillId="0" borderId="2" xfId="21" applyNumberFormat="1" applyFont="1" applyFill="1" applyBorder="1" applyAlignment="1">
      <alignment horizontal="right" vertical="center"/>
    </xf>
    <xf numFmtId="167" fontId="43" fillId="0" borderId="2" xfId="21" applyNumberFormat="1" applyFont="1" applyFill="1" applyBorder="1" applyAlignment="1">
      <alignment vertical="center"/>
    </xf>
    <xf numFmtId="167" fontId="44" fillId="0" borderId="2" xfId="21" applyNumberFormat="1" applyFont="1" applyFill="1" applyBorder="1" applyAlignment="1">
      <alignment vertical="center"/>
    </xf>
    <xf numFmtId="167" fontId="44" fillId="0" borderId="2" xfId="21" applyNumberFormat="1" applyFont="1" applyFill="1" applyBorder="1" applyAlignment="1">
      <alignment horizontal="right" vertical="center"/>
    </xf>
    <xf numFmtId="179" fontId="44" fillId="0" borderId="2" xfId="21" applyNumberFormat="1" applyFont="1" applyFill="1" applyBorder="1" applyAlignment="1">
      <alignment horizontal="right" vertical="center"/>
    </xf>
    <xf numFmtId="39" fontId="43" fillId="0" borderId="2" xfId="19" applyFont="1" applyFill="1" applyBorder="1" applyAlignment="1">
      <alignment horizontal="center" vertical="center"/>
    </xf>
    <xf numFmtId="39" fontId="43" fillId="0" borderId="26" xfId="19" applyFont="1" applyFill="1" applyBorder="1" applyAlignment="1">
      <alignment vertical="center"/>
    </xf>
    <xf numFmtId="166" fontId="43" fillId="0" borderId="26" xfId="19" applyNumberFormat="1" applyFont="1" applyFill="1" applyBorder="1" applyAlignment="1">
      <alignment horizontal="center" vertical="center"/>
    </xf>
    <xf numFmtId="166" fontId="43" fillId="0" borderId="0" xfId="19" applyNumberFormat="1" applyFont="1" applyFill="1" applyBorder="1" applyAlignment="1">
      <alignment horizontal="center" vertical="center"/>
    </xf>
    <xf numFmtId="165" fontId="43" fillId="0" borderId="0" xfId="19" applyNumberFormat="1" applyFont="1" applyFill="1" applyBorder="1" applyAlignment="1">
      <alignment horizontal="center" vertical="center"/>
    </xf>
    <xf numFmtId="165" fontId="44" fillId="0" borderId="0" xfId="19" applyNumberFormat="1" applyFont="1" applyFill="1" applyBorder="1" applyAlignment="1">
      <alignment horizontal="center" vertical="center"/>
    </xf>
    <xf numFmtId="39" fontId="94" fillId="0" borderId="0" xfId="18" applyFont="1" applyFill="1" applyAlignment="1">
      <alignment vertical="center"/>
    </xf>
    <xf numFmtId="39" fontId="43" fillId="0" borderId="2" xfId="18" applyFont="1" applyFill="1" applyBorder="1" applyAlignment="1">
      <alignment horizontal="center" vertical="center"/>
    </xf>
    <xf numFmtId="39" fontId="43" fillId="0" borderId="26" xfId="18" applyFont="1" applyFill="1" applyBorder="1" applyAlignment="1">
      <alignment vertical="center"/>
    </xf>
    <xf numFmtId="39" fontId="96" fillId="0" borderId="0" xfId="18" applyFont="1" applyFill="1" applyAlignment="1">
      <alignment vertical="center"/>
    </xf>
    <xf numFmtId="39" fontId="97" fillId="0" borderId="0" xfId="18" applyFont="1" applyFill="1" applyAlignment="1">
      <alignment vertical="center"/>
    </xf>
    <xf numFmtId="166" fontId="43" fillId="0" borderId="26" xfId="18" applyNumberFormat="1" applyFont="1" applyFill="1" applyBorder="1" applyAlignment="1">
      <alignment vertical="center"/>
    </xf>
    <xf numFmtId="39" fontId="44" fillId="0" borderId="2" xfId="18" applyFont="1" applyFill="1" applyBorder="1" applyAlignment="1">
      <alignment horizontal="center" vertical="center"/>
    </xf>
    <xf numFmtId="39" fontId="44" fillId="0" borderId="26" xfId="18" applyFont="1" applyFill="1" applyBorder="1" applyAlignment="1">
      <alignment vertical="center"/>
    </xf>
    <xf numFmtId="166" fontId="44" fillId="0" borderId="26" xfId="18" applyNumberFormat="1" applyFont="1" applyFill="1" applyBorder="1" applyAlignment="1">
      <alignment vertical="center"/>
    </xf>
    <xf numFmtId="166" fontId="44" fillId="0" borderId="0" xfId="18" applyNumberFormat="1" applyFont="1" applyFill="1" applyBorder="1" applyAlignment="1">
      <alignment vertical="center"/>
    </xf>
    <xf numFmtId="39" fontId="43" fillId="0" borderId="26" xfId="18" applyFont="1" applyFill="1" applyBorder="1" applyAlignment="1">
      <alignment horizontal="left" vertical="center"/>
    </xf>
    <xf numFmtId="178" fontId="44" fillId="0" borderId="26" xfId="18" applyNumberFormat="1" applyFont="1" applyFill="1" applyBorder="1" applyAlignment="1">
      <alignment vertical="center"/>
    </xf>
    <xf numFmtId="178" fontId="44" fillId="0" borderId="0" xfId="18" applyNumberFormat="1" applyFont="1" applyFill="1" applyBorder="1" applyAlignment="1">
      <alignment vertical="center"/>
    </xf>
    <xf numFmtId="165" fontId="44" fillId="0" borderId="0" xfId="18" applyNumberFormat="1" applyFont="1" applyFill="1" applyBorder="1" applyAlignment="1">
      <alignment vertical="center"/>
    </xf>
    <xf numFmtId="166" fontId="43" fillId="0" borderId="0" xfId="18" applyNumberFormat="1" applyFont="1" applyFill="1" applyBorder="1" applyAlignment="1">
      <alignment vertical="center"/>
    </xf>
    <xf numFmtId="39" fontId="44" fillId="0" borderId="0" xfId="18" applyFont="1" applyFill="1" applyAlignment="1">
      <alignment vertical="center"/>
    </xf>
    <xf numFmtId="39" fontId="44" fillId="0" borderId="0" xfId="816" applyFont="1" applyFill="1" applyAlignment="1">
      <alignment vertical="center"/>
    </xf>
    <xf numFmtId="39" fontId="94" fillId="0" borderId="26" xfId="18" applyFont="1" applyFill="1" applyBorder="1" applyAlignment="1">
      <alignment vertical="center"/>
    </xf>
    <xf numFmtId="39" fontId="94" fillId="0" borderId="0" xfId="18" applyFont="1" applyFill="1" applyBorder="1" applyAlignment="1">
      <alignment vertical="center"/>
    </xf>
    <xf numFmtId="0" fontId="12" fillId="0" borderId="0" xfId="331" applyFill="1" applyAlignment="1">
      <alignment vertical="center"/>
    </xf>
    <xf numFmtId="39" fontId="43" fillId="0" borderId="2" xfId="18" applyFont="1" applyFill="1" applyBorder="1" applyAlignment="1">
      <alignment vertical="center"/>
    </xf>
    <xf numFmtId="39" fontId="94" fillId="0" borderId="2" xfId="18" applyFont="1" applyFill="1" applyBorder="1" applyAlignment="1">
      <alignment vertical="center"/>
    </xf>
    <xf numFmtId="1" fontId="95" fillId="0" borderId="8" xfId="18" applyNumberFormat="1" applyFont="1" applyFill="1" applyBorder="1" applyAlignment="1">
      <alignment vertical="center"/>
    </xf>
    <xf numFmtId="39" fontId="43" fillId="0" borderId="3" xfId="18" applyFont="1" applyFill="1" applyBorder="1" applyAlignment="1">
      <alignment horizontal="center" vertical="center"/>
    </xf>
    <xf numFmtId="166" fontId="43" fillId="0" borderId="3" xfId="18" applyNumberFormat="1" applyFont="1" applyFill="1" applyBorder="1" applyAlignment="1">
      <alignment vertical="center"/>
    </xf>
    <xf numFmtId="166" fontId="43" fillId="0" borderId="4" xfId="18" applyNumberFormat="1" applyFont="1" applyFill="1" applyBorder="1" applyAlignment="1">
      <alignment vertical="center"/>
    </xf>
    <xf numFmtId="0" fontId="44" fillId="0" borderId="0" xfId="331" applyFont="1" applyFill="1"/>
    <xf numFmtId="0" fontId="12" fillId="0" borderId="0" xfId="331" applyFill="1"/>
    <xf numFmtId="37" fontId="93" fillId="50" borderId="0" xfId="0" applyNumberFormat="1" applyFont="1" applyFill="1" applyBorder="1" applyAlignment="1">
      <alignment horizontal="center" vertical="center" wrapText="1"/>
    </xf>
    <xf numFmtId="37" fontId="93" fillId="50" borderId="0" xfId="0" applyNumberFormat="1" applyFont="1" applyFill="1" applyBorder="1" applyAlignment="1">
      <alignment horizontal="center" vertical="center"/>
    </xf>
    <xf numFmtId="37" fontId="93" fillId="50" borderId="26" xfId="0" applyNumberFormat="1" applyFont="1" applyFill="1" applyBorder="1" applyAlignment="1">
      <alignment horizontal="center" vertical="center" wrapText="1"/>
    </xf>
    <xf numFmtId="37" fontId="93" fillId="50" borderId="2" xfId="0" applyNumberFormat="1" applyFont="1" applyFill="1" applyBorder="1" applyAlignment="1">
      <alignment horizontal="center" vertical="center"/>
    </xf>
    <xf numFmtId="165" fontId="44" fillId="0" borderId="2" xfId="19" applyNumberFormat="1" applyFont="1" applyFill="1" applyBorder="1" applyAlignment="1">
      <alignment horizontal="center" vertical="center"/>
    </xf>
    <xf numFmtId="0" fontId="44" fillId="0" borderId="0" xfId="20" applyNumberFormat="1" applyFont="1" applyBorder="1" applyAlignment="1">
      <alignment horizontal="center"/>
    </xf>
    <xf numFmtId="39" fontId="49" fillId="0" borderId="0" xfId="0" applyFont="1" applyBorder="1" applyAlignment="1">
      <alignment vertical="center"/>
    </xf>
    <xf numFmtId="168" fontId="43" fillId="0" borderId="0" xfId="20" applyNumberFormat="1" applyFont="1" applyBorder="1"/>
    <xf numFmtId="39" fontId="0" fillId="0" borderId="0" xfId="0" applyBorder="1"/>
    <xf numFmtId="166" fontId="43" fillId="0" borderId="0" xfId="20" applyNumberFormat="1" applyFont="1" applyBorder="1" applyAlignment="1">
      <alignment horizontal="right"/>
    </xf>
    <xf numFmtId="37" fontId="93" fillId="50" borderId="1" xfId="0" applyNumberFormat="1" applyFont="1" applyFill="1" applyBorder="1" applyAlignment="1">
      <alignment horizontal="center" vertical="center"/>
    </xf>
    <xf numFmtId="37" fontId="93" fillId="50" borderId="27" xfId="0" applyNumberFormat="1" applyFont="1" applyFill="1" applyBorder="1" applyAlignment="1">
      <alignment horizontal="center" vertical="center"/>
    </xf>
    <xf numFmtId="37" fontId="93" fillId="50" borderId="7" xfId="0" applyNumberFormat="1" applyFont="1" applyFill="1" applyBorder="1" applyAlignment="1">
      <alignment horizontal="center" vertical="center"/>
    </xf>
    <xf numFmtId="37" fontId="43" fillId="0" borderId="26" xfId="20" applyNumberFormat="1" applyFont="1" applyBorder="1"/>
    <xf numFmtId="37" fontId="43" fillId="0" borderId="0" xfId="20" applyNumberFormat="1" applyFont="1" applyBorder="1"/>
    <xf numFmtId="37" fontId="43" fillId="0" borderId="2" xfId="20" applyNumberFormat="1" applyFont="1" applyBorder="1"/>
    <xf numFmtId="165" fontId="48" fillId="0" borderId="26" xfId="0" applyNumberFormat="1" applyFont="1" applyBorder="1" applyAlignment="1">
      <alignment vertical="center"/>
    </xf>
    <xf numFmtId="165" fontId="49" fillId="0" borderId="26" xfId="0" applyNumberFormat="1" applyFont="1" applyBorder="1" applyAlignment="1">
      <alignment vertical="center"/>
    </xf>
    <xf numFmtId="165" fontId="49" fillId="0" borderId="26" xfId="89" applyNumberFormat="1" applyFont="1" applyBorder="1" applyAlignment="1">
      <alignment vertical="center"/>
    </xf>
    <xf numFmtId="165" fontId="50" fillId="0" borderId="26" xfId="0" applyNumberFormat="1" applyFont="1" applyBorder="1" applyAlignment="1">
      <alignment vertical="center"/>
    </xf>
    <xf numFmtId="165" fontId="49" fillId="0" borderId="28" xfId="0" applyNumberFormat="1" applyFont="1" applyBorder="1" applyAlignment="1">
      <alignment vertical="center"/>
    </xf>
    <xf numFmtId="165" fontId="48" fillId="0" borderId="4" xfId="0" applyNumberFormat="1" applyFont="1" applyBorder="1" applyAlignment="1">
      <alignment horizontal="right" vertical="center"/>
    </xf>
    <xf numFmtId="165" fontId="49" fillId="0" borderId="0" xfId="0" applyNumberFormat="1" applyFont="1" applyBorder="1" applyAlignment="1">
      <alignment vertical="center"/>
    </xf>
    <xf numFmtId="165" fontId="48" fillId="0" borderId="0" xfId="0" applyNumberFormat="1" applyFont="1" applyBorder="1" applyAlignment="1">
      <alignment horizontal="right" vertical="center"/>
    </xf>
    <xf numFmtId="165" fontId="49" fillId="0" borderId="0" xfId="0" applyNumberFormat="1" applyFont="1" applyBorder="1" applyAlignment="1">
      <alignment horizontal="right" vertical="center"/>
    </xf>
    <xf numFmtId="165" fontId="49" fillId="0" borderId="0" xfId="89" applyNumberFormat="1" applyFont="1" applyBorder="1" applyAlignment="1">
      <alignment horizontal="right" vertical="center"/>
    </xf>
    <xf numFmtId="165" fontId="50" fillId="0" borderId="0" xfId="0" applyNumberFormat="1" applyFont="1" applyBorder="1" applyAlignment="1">
      <alignment horizontal="right" vertical="center"/>
    </xf>
    <xf numFmtId="165" fontId="49" fillId="0" borderId="1" xfId="0" applyNumberFormat="1" applyFont="1" applyBorder="1" applyAlignment="1">
      <alignment horizontal="right" vertical="center"/>
    </xf>
    <xf numFmtId="165" fontId="48" fillId="0" borderId="0" xfId="0" applyNumberFormat="1" applyFont="1" applyAlignment="1">
      <alignment vertical="center"/>
    </xf>
    <xf numFmtId="165" fontId="49" fillId="0" borderId="0" xfId="0" applyNumberFormat="1" applyFont="1" applyAlignment="1">
      <alignment vertical="center"/>
    </xf>
    <xf numFmtId="165" fontId="49" fillId="0" borderId="0" xfId="89" applyNumberFormat="1" applyFont="1" applyAlignment="1">
      <alignment vertical="center"/>
    </xf>
    <xf numFmtId="167" fontId="48" fillId="0" borderId="4" xfId="21" applyNumberFormat="1" applyFont="1" applyBorder="1" applyAlignment="1">
      <alignment horizontal="right" vertical="center"/>
    </xf>
    <xf numFmtId="165" fontId="48" fillId="0" borderId="3" xfId="0" applyNumberFormat="1" applyFont="1" applyBorder="1" applyAlignment="1">
      <alignment horizontal="right" vertical="center"/>
    </xf>
    <xf numFmtId="165" fontId="43" fillId="0" borderId="26" xfId="20" applyNumberFormat="1" applyFont="1" applyBorder="1"/>
    <xf numFmtId="165" fontId="43" fillId="0" borderId="0" xfId="20" applyNumberFormat="1" applyFont="1"/>
    <xf numFmtId="165" fontId="43" fillId="0" borderId="0" xfId="0" applyNumberFormat="1" applyFont="1" applyAlignment="1">
      <alignment horizontal="centerContinuous"/>
    </xf>
    <xf numFmtId="165" fontId="93" fillId="50" borderId="5" xfId="0" applyNumberFormat="1" applyFont="1" applyFill="1" applyBorder="1" applyAlignment="1">
      <alignment horizontal="center" vertical="center" wrapText="1"/>
    </xf>
    <xf numFmtId="165" fontId="44" fillId="0" borderId="0" xfId="20" applyNumberFormat="1" applyFont="1" applyAlignment="1">
      <alignment vertical="center"/>
    </xf>
    <xf numFmtId="165" fontId="43" fillId="0" borderId="0" xfId="20" applyNumberFormat="1" applyFont="1" applyAlignment="1">
      <alignment vertical="center"/>
    </xf>
    <xf numFmtId="165" fontId="44" fillId="0" borderId="0" xfId="0" applyNumberFormat="1" applyFont="1"/>
    <xf numFmtId="165" fontId="45" fillId="0" borderId="0" xfId="0" applyNumberFormat="1" applyFont="1"/>
    <xf numFmtId="165" fontId="0" fillId="0" borderId="0" xfId="0" applyNumberFormat="1"/>
    <xf numFmtId="39" fontId="0" fillId="0" borderId="31" xfId="0" applyBorder="1"/>
    <xf numFmtId="166" fontId="43" fillId="0" borderId="32" xfId="20" applyNumberFormat="1" applyFont="1" applyBorder="1" applyAlignment="1">
      <alignment horizontal="right"/>
    </xf>
    <xf numFmtId="167" fontId="44" fillId="0" borderId="32" xfId="21" applyNumberFormat="1" applyFont="1" applyFill="1" applyBorder="1" applyAlignment="1" applyProtection="1">
      <alignment horizontal="right"/>
    </xf>
    <xf numFmtId="165" fontId="48" fillId="0" borderId="26" xfId="0" applyNumberFormat="1" applyFont="1" applyBorder="1" applyAlignment="1">
      <alignment horizontal="right" vertical="center"/>
    </xf>
    <xf numFmtId="165" fontId="49" fillId="0" borderId="26" xfId="0" applyNumberFormat="1" applyFont="1" applyBorder="1" applyAlignment="1">
      <alignment horizontal="right" vertical="center"/>
    </xf>
    <xf numFmtId="165" fontId="49" fillId="0" borderId="26" xfId="89" applyNumberFormat="1" applyFont="1" applyBorder="1" applyAlignment="1">
      <alignment horizontal="right" vertical="center"/>
    </xf>
    <xf numFmtId="165" fontId="50" fillId="0" borderId="26" xfId="0" applyNumberFormat="1" applyFont="1" applyBorder="1" applyAlignment="1">
      <alignment horizontal="right" vertical="center"/>
    </xf>
    <xf numFmtId="165" fontId="49" fillId="0" borderId="28" xfId="0" applyNumberFormat="1" applyFont="1" applyBorder="1" applyAlignment="1">
      <alignment horizontal="right" vertical="center"/>
    </xf>
    <xf numFmtId="1" fontId="95" fillId="0" borderId="0" xfId="18" applyNumberFormat="1" applyFont="1" applyAlignment="1">
      <alignment horizontal="center"/>
    </xf>
    <xf numFmtId="165" fontId="48" fillId="0" borderId="0" xfId="0" applyNumberFormat="1" applyFont="1" applyAlignment="1">
      <alignment horizontal="right" vertical="center"/>
    </xf>
    <xf numFmtId="167" fontId="48" fillId="0" borderId="0" xfId="21" applyNumberFormat="1" applyFont="1" applyAlignment="1">
      <alignment horizontal="right" vertical="center"/>
    </xf>
    <xf numFmtId="167" fontId="48" fillId="0" borderId="2" xfId="21" applyNumberFormat="1" applyFont="1" applyBorder="1" applyAlignment="1">
      <alignment horizontal="right" vertical="center"/>
    </xf>
    <xf numFmtId="39" fontId="48" fillId="0" borderId="26" xfId="0" applyFont="1" applyBorder="1" applyAlignment="1">
      <alignment horizontal="right" vertical="center"/>
    </xf>
    <xf numFmtId="39" fontId="48" fillId="0" borderId="0" xfId="0" applyFont="1" applyAlignment="1">
      <alignment horizontal="right" vertical="center"/>
    </xf>
    <xf numFmtId="166" fontId="44" fillId="0" borderId="0" xfId="20" applyNumberFormat="1" applyFont="1" applyBorder="1" applyAlignment="1">
      <alignment horizontal="right"/>
    </xf>
    <xf numFmtId="166" fontId="44" fillId="0" borderId="26" xfId="20" applyNumberFormat="1" applyFont="1" applyBorder="1" applyAlignment="1">
      <alignment horizontal="right"/>
    </xf>
    <xf numFmtId="168" fontId="44" fillId="0" borderId="2" xfId="20" applyNumberFormat="1" applyFont="1" applyBorder="1" applyAlignment="1">
      <alignment horizontal="right"/>
    </xf>
    <xf numFmtId="168" fontId="44" fillId="0" borderId="0" xfId="20" applyNumberFormat="1" applyFont="1" applyBorder="1" applyAlignment="1">
      <alignment horizontal="right"/>
    </xf>
    <xf numFmtId="166" fontId="44" fillId="0" borderId="32" xfId="20" applyNumberFormat="1" applyFont="1" applyBorder="1" applyAlignment="1">
      <alignment horizontal="right"/>
    </xf>
    <xf numFmtId="165" fontId="49" fillId="0" borderId="0" xfId="0" applyNumberFormat="1" applyFont="1" applyAlignment="1">
      <alignment horizontal="right" vertical="center"/>
    </xf>
    <xf numFmtId="167" fontId="49" fillId="0" borderId="0" xfId="21" applyNumberFormat="1" applyFont="1" applyAlignment="1">
      <alignment horizontal="right" vertical="center"/>
    </xf>
    <xf numFmtId="39" fontId="49" fillId="0" borderId="0" xfId="0" applyFont="1" applyAlignment="1">
      <alignment horizontal="right" vertical="center"/>
    </xf>
    <xf numFmtId="167" fontId="49" fillId="0" borderId="2" xfId="21" applyNumberFormat="1" applyFont="1" applyBorder="1" applyAlignment="1">
      <alignment horizontal="right" vertical="center"/>
    </xf>
    <xf numFmtId="165" fontId="49" fillId="0" borderId="0" xfId="89" applyNumberFormat="1" applyFont="1" applyAlignment="1">
      <alignment horizontal="right" vertical="center"/>
    </xf>
    <xf numFmtId="39" fontId="0" fillId="0" borderId="0" xfId="0" applyBorder="1" applyAlignment="1">
      <alignment horizontal="right"/>
    </xf>
    <xf numFmtId="168" fontId="44" fillId="0" borderId="26" xfId="20" applyNumberFormat="1" applyFont="1" applyBorder="1" applyAlignment="1">
      <alignment horizontal="right"/>
    </xf>
    <xf numFmtId="39" fontId="0" fillId="0" borderId="2" xfId="0" applyBorder="1" applyAlignment="1">
      <alignment horizontal="right"/>
    </xf>
    <xf numFmtId="168" fontId="44" fillId="0" borderId="32" xfId="20" applyNumberFormat="1" applyFont="1" applyBorder="1" applyAlignment="1">
      <alignment horizontal="right"/>
    </xf>
    <xf numFmtId="168" fontId="43" fillId="0" borderId="2" xfId="20" applyNumberFormat="1" applyFont="1" applyBorder="1" applyAlignment="1">
      <alignment horizontal="right"/>
    </xf>
    <xf numFmtId="168" fontId="43" fillId="0" borderId="0" xfId="20" applyNumberFormat="1" applyFont="1" applyBorder="1" applyAlignment="1">
      <alignment horizontal="right"/>
    </xf>
    <xf numFmtId="165" fontId="50" fillId="0" borderId="0" xfId="0" applyNumberFormat="1" applyFont="1" applyAlignment="1">
      <alignment horizontal="right" vertical="center"/>
    </xf>
    <xf numFmtId="167" fontId="50" fillId="0" borderId="0" xfId="21" applyNumberFormat="1" applyFont="1" applyAlignment="1">
      <alignment horizontal="right" vertical="center"/>
    </xf>
    <xf numFmtId="39" fontId="50" fillId="0" borderId="0" xfId="0" applyFont="1" applyAlignment="1">
      <alignment horizontal="right" vertical="center"/>
    </xf>
    <xf numFmtId="167" fontId="50" fillId="0" borderId="2" xfId="21" applyNumberFormat="1" applyFont="1" applyBorder="1" applyAlignment="1">
      <alignment horizontal="right" vertical="center"/>
    </xf>
    <xf numFmtId="166" fontId="43" fillId="0" borderId="0" xfId="8" applyNumberFormat="1" applyFont="1" applyFill="1" applyBorder="1" applyAlignment="1" applyProtection="1">
      <alignment horizontal="right"/>
    </xf>
    <xf numFmtId="166" fontId="43" fillId="0" borderId="26" xfId="8" applyNumberFormat="1" applyFont="1" applyFill="1" applyBorder="1" applyAlignment="1" applyProtection="1">
      <alignment horizontal="right"/>
    </xf>
    <xf numFmtId="166" fontId="43" fillId="0" borderId="32" xfId="8" applyNumberFormat="1" applyFont="1" applyFill="1" applyBorder="1" applyAlignment="1" applyProtection="1">
      <alignment horizontal="right"/>
    </xf>
    <xf numFmtId="166" fontId="44" fillId="0" borderId="0" xfId="8" applyNumberFormat="1" applyFont="1" applyFill="1" applyBorder="1" applyAlignment="1" applyProtection="1">
      <alignment horizontal="right"/>
    </xf>
    <xf numFmtId="166" fontId="44" fillId="0" borderId="26" xfId="8" applyNumberFormat="1" applyFont="1" applyFill="1" applyBorder="1" applyAlignment="1" applyProtection="1">
      <alignment horizontal="right"/>
    </xf>
    <xf numFmtId="168" fontId="44" fillId="0" borderId="2" xfId="8" applyNumberFormat="1" applyFont="1" applyFill="1" applyBorder="1" applyAlignment="1" applyProtection="1">
      <alignment horizontal="right"/>
    </xf>
    <xf numFmtId="168" fontId="44" fillId="0" borderId="0" xfId="8" applyNumberFormat="1" applyFont="1" applyFill="1" applyBorder="1" applyAlignment="1" applyProtection="1">
      <alignment horizontal="right"/>
    </xf>
    <xf numFmtId="166" fontId="44" fillId="0" borderId="32" xfId="8" applyNumberFormat="1" applyFont="1" applyFill="1" applyBorder="1" applyAlignment="1" applyProtection="1">
      <alignment horizontal="right"/>
    </xf>
    <xf numFmtId="168" fontId="44" fillId="0" borderId="26" xfId="8" applyNumberFormat="1" applyFont="1" applyFill="1" applyBorder="1" applyAlignment="1" applyProtection="1">
      <alignment horizontal="right"/>
    </xf>
    <xf numFmtId="168" fontId="44" fillId="0" borderId="32" xfId="8" applyNumberFormat="1" applyFont="1" applyFill="1" applyBorder="1" applyAlignment="1" applyProtection="1">
      <alignment horizontal="right"/>
    </xf>
    <xf numFmtId="170" fontId="44" fillId="0" borderId="2" xfId="20" applyFont="1" applyBorder="1" applyAlignment="1">
      <alignment horizontal="right"/>
    </xf>
    <xf numFmtId="170" fontId="44" fillId="0" borderId="0" xfId="20" applyFont="1" applyBorder="1" applyAlignment="1">
      <alignment horizontal="right"/>
    </xf>
    <xf numFmtId="170" fontId="44" fillId="0" borderId="26" xfId="20" applyFont="1" applyBorder="1" applyAlignment="1">
      <alignment horizontal="right"/>
    </xf>
    <xf numFmtId="170" fontId="44" fillId="0" borderId="32" xfId="20" applyFont="1" applyBorder="1" applyAlignment="1">
      <alignment horizontal="right"/>
    </xf>
    <xf numFmtId="167" fontId="49" fillId="0" borderId="0" xfId="21" applyNumberFormat="1" applyFont="1" applyBorder="1" applyAlignment="1">
      <alignment horizontal="right" vertical="center"/>
    </xf>
    <xf numFmtId="168" fontId="43" fillId="0" borderId="2" xfId="8" applyNumberFormat="1" applyFont="1" applyFill="1" applyBorder="1" applyAlignment="1" applyProtection="1">
      <alignment horizontal="right"/>
    </xf>
    <xf numFmtId="168" fontId="43" fillId="0" borderId="0" xfId="8" applyNumberFormat="1" applyFont="1" applyFill="1" applyBorder="1" applyAlignment="1" applyProtection="1">
      <alignment horizontal="right"/>
    </xf>
    <xf numFmtId="39" fontId="14" fillId="0" borderId="0" xfId="0" applyFont="1" applyBorder="1" applyAlignment="1">
      <alignment horizontal="right"/>
    </xf>
    <xf numFmtId="168" fontId="44" fillId="0" borderId="26" xfId="3" applyNumberFormat="1" applyFont="1" applyFill="1" applyBorder="1" applyAlignment="1" applyProtection="1">
      <alignment horizontal="right"/>
    </xf>
    <xf numFmtId="39" fontId="14" fillId="0" borderId="2" xfId="0" applyFont="1" applyBorder="1" applyAlignment="1">
      <alignment horizontal="right"/>
    </xf>
    <xf numFmtId="166" fontId="44" fillId="0" borderId="26" xfId="3" applyNumberFormat="1" applyFont="1" applyFill="1" applyBorder="1" applyAlignment="1" applyProtection="1">
      <alignment horizontal="right"/>
    </xf>
    <xf numFmtId="166" fontId="44" fillId="0" borderId="0" xfId="3" applyNumberFormat="1" applyFont="1" applyFill="1" applyBorder="1" applyAlignment="1" applyProtection="1">
      <alignment horizontal="right"/>
    </xf>
    <xf numFmtId="168" fontId="44" fillId="0" borderId="2" xfId="3" applyNumberFormat="1" applyFont="1" applyFill="1" applyBorder="1" applyAlignment="1" applyProtection="1">
      <alignment horizontal="right"/>
    </xf>
    <xf numFmtId="168" fontId="44" fillId="0" borderId="0" xfId="3" applyNumberFormat="1" applyFont="1" applyFill="1" applyBorder="1" applyAlignment="1" applyProtection="1">
      <alignment horizontal="right"/>
    </xf>
    <xf numFmtId="168" fontId="44" fillId="0" borderId="32" xfId="3" applyNumberFormat="1" applyFont="1" applyFill="1" applyBorder="1" applyAlignment="1" applyProtection="1">
      <alignment horizontal="right"/>
    </xf>
    <xf numFmtId="167" fontId="49" fillId="0" borderId="1" xfId="21" applyNumberFormat="1" applyFont="1" applyBorder="1" applyAlignment="1">
      <alignment horizontal="right" vertical="center"/>
    </xf>
    <xf numFmtId="167" fontId="49" fillId="0" borderId="30" xfId="21" applyNumberFormat="1" applyFont="1" applyBorder="1" applyAlignment="1">
      <alignment horizontal="right" vertical="center"/>
    </xf>
    <xf numFmtId="166" fontId="44" fillId="0" borderId="28" xfId="20" applyNumberFormat="1" applyFont="1" applyBorder="1" applyAlignment="1">
      <alignment horizontal="right"/>
    </xf>
    <xf numFmtId="166" fontId="43" fillId="0" borderId="4" xfId="20" applyNumberFormat="1" applyFont="1" applyBorder="1" applyAlignment="1">
      <alignment horizontal="right" vertical="center"/>
    </xf>
    <xf numFmtId="166" fontId="43" fillId="0" borderId="3" xfId="20" applyNumberFormat="1" applyFont="1" applyBorder="1" applyAlignment="1">
      <alignment horizontal="right" vertical="center"/>
    </xf>
    <xf numFmtId="166" fontId="43" fillId="0" borderId="29" xfId="20" applyNumberFormat="1" applyFont="1" applyBorder="1" applyAlignment="1">
      <alignment horizontal="right" vertical="center"/>
    </xf>
    <xf numFmtId="37" fontId="93" fillId="50" borderId="32" xfId="0" applyNumberFormat="1" applyFont="1" applyFill="1" applyBorder="1" applyAlignment="1">
      <alignment horizontal="center" vertical="center" wrapText="1"/>
    </xf>
    <xf numFmtId="39" fontId="94" fillId="0" borderId="32" xfId="18" applyFont="1" applyFill="1" applyBorder="1" applyAlignment="1">
      <alignment vertical="center"/>
    </xf>
    <xf numFmtId="166" fontId="43" fillId="0" borderId="32" xfId="30" applyNumberFormat="1" applyFont="1" applyFill="1" applyBorder="1" applyAlignment="1">
      <alignment vertical="center"/>
    </xf>
    <xf numFmtId="166" fontId="43" fillId="0" borderId="32" xfId="18" applyNumberFormat="1" applyFont="1" applyFill="1" applyBorder="1" applyAlignment="1">
      <alignment vertical="center"/>
    </xf>
    <xf numFmtId="166" fontId="44" fillId="0" borderId="32" xfId="18" applyNumberFormat="1" applyFont="1" applyFill="1" applyBorder="1" applyAlignment="1">
      <alignment vertical="center"/>
    </xf>
    <xf numFmtId="178" fontId="44" fillId="0" borderId="32" xfId="18" applyNumberFormat="1" applyFont="1" applyFill="1" applyBorder="1" applyAlignment="1">
      <alignment vertical="center"/>
    </xf>
    <xf numFmtId="166" fontId="44" fillId="0" borderId="32" xfId="30" applyNumberFormat="1" applyFont="1" applyFill="1" applyBorder="1" applyAlignment="1">
      <alignment vertical="center"/>
    </xf>
    <xf numFmtId="166" fontId="43" fillId="0" borderId="29" xfId="18" applyNumberFormat="1" applyFont="1" applyFill="1" applyBorder="1" applyAlignment="1">
      <alignment vertical="center"/>
    </xf>
    <xf numFmtId="39" fontId="43" fillId="0" borderId="27" xfId="19" applyFont="1" applyFill="1" applyBorder="1" applyAlignment="1">
      <alignment vertical="center"/>
    </xf>
    <xf numFmtId="39" fontId="43" fillId="0" borderId="5" xfId="19" applyFont="1" applyFill="1" applyBorder="1" applyAlignment="1">
      <alignment vertical="center"/>
    </xf>
    <xf numFmtId="39" fontId="43" fillId="0" borderId="7" xfId="19" applyFont="1" applyFill="1" applyBorder="1" applyAlignment="1">
      <alignment vertical="center"/>
    </xf>
    <xf numFmtId="165" fontId="43" fillId="0" borderId="26" xfId="18" applyNumberFormat="1" applyFont="1" applyFill="1" applyBorder="1" applyAlignment="1">
      <alignment vertical="center"/>
    </xf>
    <xf numFmtId="165" fontId="43" fillId="0" borderId="0" xfId="18" applyNumberFormat="1" applyFont="1" applyFill="1" applyBorder="1" applyAlignment="1">
      <alignment vertical="center"/>
    </xf>
    <xf numFmtId="165" fontId="44" fillId="0" borderId="26" xfId="18" applyNumberFormat="1" applyFont="1" applyFill="1" applyBorder="1" applyAlignment="1">
      <alignment vertical="center"/>
    </xf>
    <xf numFmtId="165" fontId="43" fillId="0" borderId="26" xfId="18" applyNumberFormat="1" applyFont="1" applyFill="1" applyBorder="1" applyAlignment="1">
      <alignment horizontal="right" vertical="center"/>
    </xf>
    <xf numFmtId="165" fontId="44" fillId="0" borderId="26" xfId="816" applyNumberFormat="1" applyFont="1" applyFill="1" applyBorder="1" applyAlignment="1">
      <alignment vertical="center"/>
    </xf>
    <xf numFmtId="165" fontId="44" fillId="0" borderId="0" xfId="816" applyNumberFormat="1" applyFont="1" applyFill="1" applyBorder="1" applyAlignment="1">
      <alignment vertical="center"/>
    </xf>
    <xf numFmtId="165" fontId="43" fillId="0" borderId="3" xfId="18" applyNumberFormat="1" applyFont="1" applyFill="1" applyBorder="1" applyAlignment="1">
      <alignment horizontal="center" vertical="center"/>
    </xf>
    <xf numFmtId="165" fontId="43" fillId="0" borderId="4" xfId="18" applyNumberFormat="1" applyFont="1" applyFill="1" applyBorder="1" applyAlignment="1">
      <alignment horizontal="center" vertical="center"/>
    </xf>
    <xf numFmtId="167" fontId="43" fillId="0" borderId="8" xfId="21" applyNumberFormat="1" applyFont="1" applyFill="1" applyBorder="1" applyAlignment="1">
      <alignment horizontal="center" vertical="center"/>
    </xf>
    <xf numFmtId="165" fontId="43" fillId="0" borderId="0" xfId="18" applyNumberFormat="1" applyFont="1" applyFill="1" applyBorder="1" applyAlignment="1">
      <alignment horizontal="right" vertical="center"/>
    </xf>
    <xf numFmtId="1" fontId="95" fillId="0" borderId="0" xfId="18" applyNumberFormat="1" applyFont="1" applyAlignment="1">
      <alignment horizontal="center"/>
    </xf>
    <xf numFmtId="1" fontId="95" fillId="0" borderId="0" xfId="18" applyNumberFormat="1" applyFont="1" applyAlignment="1">
      <alignment horizontal="center"/>
    </xf>
    <xf numFmtId="39" fontId="43" fillId="0" borderId="0" xfId="19" applyFont="1" applyFill="1" applyBorder="1" applyAlignment="1">
      <alignment vertical="center"/>
    </xf>
    <xf numFmtId="39" fontId="43" fillId="0" borderId="2" xfId="19" applyFont="1" applyFill="1" applyBorder="1" applyAlignment="1">
      <alignment vertical="center"/>
    </xf>
    <xf numFmtId="165" fontId="43" fillId="0" borderId="3" xfId="18" applyNumberFormat="1" applyFont="1" applyFill="1" applyBorder="1" applyAlignment="1">
      <alignment horizontal="right" vertical="center"/>
    </xf>
    <xf numFmtId="165" fontId="43" fillId="0" borderId="4" xfId="18" applyNumberFormat="1" applyFont="1" applyFill="1" applyBorder="1" applyAlignment="1">
      <alignment horizontal="right" vertical="center"/>
    </xf>
    <xf numFmtId="167" fontId="43" fillId="0" borderId="8" xfId="21" applyNumberFormat="1" applyFont="1" applyFill="1" applyBorder="1" applyAlignment="1">
      <alignment horizontal="right" vertical="center"/>
    </xf>
    <xf numFmtId="0" fontId="93" fillId="50" borderId="31" xfId="0" applyNumberFormat="1" applyFont="1" applyFill="1" applyBorder="1" applyAlignment="1">
      <alignment horizontal="center" vertical="center" wrapText="1"/>
    </xf>
    <xf numFmtId="165" fontId="48" fillId="0" borderId="26" xfId="0" applyNumberFormat="1" applyFont="1" applyFill="1" applyBorder="1" applyAlignment="1">
      <alignment horizontal="right" vertical="center"/>
    </xf>
    <xf numFmtId="165" fontId="48" fillId="0" borderId="0" xfId="0" applyNumberFormat="1" applyFont="1" applyFill="1" applyBorder="1" applyAlignment="1">
      <alignment horizontal="right" vertical="center"/>
    </xf>
    <xf numFmtId="165" fontId="49" fillId="0" borderId="26" xfId="0" applyNumberFormat="1" applyFont="1" applyFill="1" applyBorder="1" applyAlignment="1">
      <alignment horizontal="right" vertical="center"/>
    </xf>
    <xf numFmtId="39" fontId="48" fillId="0" borderId="0" xfId="0" applyFont="1" applyFill="1" applyAlignment="1">
      <alignment vertical="center"/>
    </xf>
    <xf numFmtId="166" fontId="12" fillId="0" borderId="0" xfId="331" applyNumberFormat="1" applyFill="1"/>
    <xf numFmtId="0" fontId="43" fillId="0" borderId="0" xfId="20" applyNumberFormat="1" applyFont="1" applyAlignment="1">
      <alignment horizontal="justify" wrapText="1"/>
    </xf>
    <xf numFmtId="177" fontId="93" fillId="50" borderId="3" xfId="0" applyNumberFormat="1" applyFont="1" applyFill="1" applyBorder="1" applyAlignment="1">
      <alignment horizontal="center" vertical="center"/>
    </xf>
    <xf numFmtId="177" fontId="93" fillId="50" borderId="4" xfId="0" applyNumberFormat="1" applyFont="1" applyFill="1" applyBorder="1" applyAlignment="1">
      <alignment horizontal="center" vertical="center"/>
    </xf>
    <xf numFmtId="177" fontId="93" fillId="50" borderId="8" xfId="0" applyNumberFormat="1" applyFont="1" applyFill="1" applyBorder="1" applyAlignment="1">
      <alignment horizontal="center" vertical="center"/>
    </xf>
    <xf numFmtId="39" fontId="48" fillId="0" borderId="4" xfId="0" applyFont="1" applyBorder="1" applyAlignment="1">
      <alignment horizontal="center" vertical="center"/>
    </xf>
    <xf numFmtId="39" fontId="48" fillId="0" borderId="8" xfId="0" applyFont="1" applyBorder="1" applyAlignment="1">
      <alignment horizontal="center" vertical="center"/>
    </xf>
    <xf numFmtId="0" fontId="52" fillId="0" borderId="0" xfId="0" applyNumberFormat="1" applyFont="1" applyAlignment="1">
      <alignment horizontal="center"/>
    </xf>
    <xf numFmtId="39" fontId="53" fillId="0" borderId="0" xfId="0" applyFont="1" applyAlignment="1">
      <alignment horizontal="center"/>
    </xf>
    <xf numFmtId="0" fontId="53" fillId="0" borderId="0" xfId="0" applyNumberFormat="1" applyFont="1" applyAlignment="1">
      <alignment horizontal="center"/>
    </xf>
    <xf numFmtId="177" fontId="93" fillId="50" borderId="27" xfId="0" applyNumberFormat="1" applyFont="1" applyFill="1" applyBorder="1" applyAlignment="1">
      <alignment horizontal="center" vertical="center"/>
    </xf>
    <xf numFmtId="177" fontId="93" fillId="50" borderId="5" xfId="0" applyNumberFormat="1" applyFont="1" applyFill="1" applyBorder="1" applyAlignment="1">
      <alignment horizontal="center" vertical="center"/>
    </xf>
    <xf numFmtId="177" fontId="93" fillId="50" borderId="7" xfId="0" applyNumberFormat="1" applyFont="1" applyFill="1" applyBorder="1" applyAlignment="1">
      <alignment horizontal="center" vertical="center"/>
    </xf>
    <xf numFmtId="0" fontId="52" fillId="0" borderId="0" xfId="331" applyFont="1" applyAlignment="1">
      <alignment horizontal="center"/>
    </xf>
    <xf numFmtId="39" fontId="22" fillId="0" borderId="0" xfId="331" applyNumberFormat="1" applyFont="1" applyAlignment="1">
      <alignment horizontal="center"/>
    </xf>
    <xf numFmtId="39" fontId="53" fillId="0" borderId="0" xfId="331" applyNumberFormat="1" applyFont="1" applyAlignment="1">
      <alignment horizontal="center"/>
    </xf>
    <xf numFmtId="0" fontId="53" fillId="0" borderId="0" xfId="331" applyFont="1" applyAlignment="1">
      <alignment horizontal="center"/>
    </xf>
    <xf numFmtId="1" fontId="95" fillId="0" borderId="0" xfId="18" applyNumberFormat="1" applyFont="1" applyAlignment="1">
      <alignment horizontal="center"/>
    </xf>
    <xf numFmtId="0" fontId="93" fillId="50" borderId="27" xfId="0" applyNumberFormat="1" applyFont="1" applyFill="1" applyBorder="1" applyAlignment="1">
      <alignment horizontal="center" vertical="center"/>
    </xf>
    <xf numFmtId="0" fontId="93" fillId="50" borderId="5" xfId="0" applyNumberFormat="1" applyFont="1" applyFill="1" applyBorder="1" applyAlignment="1">
      <alignment horizontal="center" vertical="center"/>
    </xf>
    <xf numFmtId="0" fontId="93" fillId="50" borderId="7" xfId="0" applyNumberFormat="1" applyFont="1" applyFill="1" applyBorder="1" applyAlignment="1">
      <alignment horizontal="center" vertical="center"/>
    </xf>
    <xf numFmtId="170" fontId="44" fillId="0" borderId="0" xfId="20" applyFont="1" applyAlignment="1">
      <alignment horizontal="left" vertical="center" wrapText="1"/>
    </xf>
    <xf numFmtId="170" fontId="44" fillId="0" borderId="0" xfId="20" applyFont="1" applyAlignment="1">
      <alignment vertical="center" wrapText="1"/>
    </xf>
  </cellXfs>
  <cellStyles count="818">
    <cellStyle name="20% - Énfasis1 2" xfId="38" xr:uid="{00000000-0005-0000-0000-000001000000}"/>
    <cellStyle name="20% - Énfasis1 3" xfId="150" xr:uid="{00000000-0005-0000-0000-000002000000}"/>
    <cellStyle name="20% - Énfasis1 3 2" xfId="493" xr:uid="{00000000-0005-0000-0000-000003000000}"/>
    <cellStyle name="20% - Énfasis1 4" xfId="168" xr:uid="{00000000-0005-0000-0000-000004000000}"/>
    <cellStyle name="20% - Énfasis1 4 2" xfId="263" xr:uid="{00000000-0005-0000-0000-000005000000}"/>
    <cellStyle name="20% - Énfasis1 5" xfId="194" xr:uid="{00000000-0005-0000-0000-000006000000}"/>
    <cellStyle name="20% - Énfasis1 5 2" xfId="284" xr:uid="{00000000-0005-0000-0000-000007000000}"/>
    <cellStyle name="20% - Énfasis1 6" xfId="338" xr:uid="{00000000-0005-0000-0000-000008000000}"/>
    <cellStyle name="20% - Énfasis1 7" xfId="808" xr:uid="{00000000-0005-0000-0000-000034030000}"/>
    <cellStyle name="20% - Énfasis2" xfId="127" builtinId="34" customBuiltin="1"/>
    <cellStyle name="20% - Énfasis2 2" xfId="39" xr:uid="{00000000-0005-0000-0000-00000A000000}"/>
    <cellStyle name="20% - Énfasis2 3" xfId="172" xr:uid="{00000000-0005-0000-0000-00000B000000}"/>
    <cellStyle name="20% - Énfasis2 3 2" xfId="266" xr:uid="{00000000-0005-0000-0000-00000C000000}"/>
    <cellStyle name="20% - Énfasis2 3 3" xfId="495" xr:uid="{00000000-0005-0000-0000-00000D000000}"/>
    <cellStyle name="20% - Énfasis2 4" xfId="197" xr:uid="{00000000-0005-0000-0000-00000E000000}"/>
    <cellStyle name="20% - Énfasis2 4 2" xfId="287" xr:uid="{00000000-0005-0000-0000-00000F000000}"/>
    <cellStyle name="20% - Énfasis2 5" xfId="242" xr:uid="{00000000-0005-0000-0000-000010000000}"/>
    <cellStyle name="20% - Énfasis2 6" xfId="341" xr:uid="{00000000-0005-0000-0000-000011000000}"/>
    <cellStyle name="20% - Énfasis3" xfId="131" builtinId="38" customBuiltin="1"/>
    <cellStyle name="20% - Énfasis3 2" xfId="40" xr:uid="{00000000-0005-0000-0000-000013000000}"/>
    <cellStyle name="20% - Énfasis3 3" xfId="176" xr:uid="{00000000-0005-0000-0000-000014000000}"/>
    <cellStyle name="20% - Énfasis3 3 2" xfId="269" xr:uid="{00000000-0005-0000-0000-000015000000}"/>
    <cellStyle name="20% - Énfasis3 3 3" xfId="498" xr:uid="{00000000-0005-0000-0000-000016000000}"/>
    <cellStyle name="20% - Énfasis3 4" xfId="200" xr:uid="{00000000-0005-0000-0000-000017000000}"/>
    <cellStyle name="20% - Énfasis3 4 2" xfId="290" xr:uid="{00000000-0005-0000-0000-000018000000}"/>
    <cellStyle name="20% - Énfasis3 5" xfId="246" xr:uid="{00000000-0005-0000-0000-000019000000}"/>
    <cellStyle name="20% - Énfasis3 6" xfId="344" xr:uid="{00000000-0005-0000-0000-00001A000000}"/>
    <cellStyle name="20% - Énfasis4" xfId="135" builtinId="42" customBuiltin="1"/>
    <cellStyle name="20% - Énfasis4 2" xfId="41" xr:uid="{00000000-0005-0000-0000-00001C000000}"/>
    <cellStyle name="20% - Énfasis4 3" xfId="180" xr:uid="{00000000-0005-0000-0000-00001D000000}"/>
    <cellStyle name="20% - Énfasis4 3 2" xfId="272" xr:uid="{00000000-0005-0000-0000-00001E000000}"/>
    <cellStyle name="20% - Énfasis4 3 3" xfId="501" xr:uid="{00000000-0005-0000-0000-00001F000000}"/>
    <cellStyle name="20% - Énfasis4 4" xfId="203" xr:uid="{00000000-0005-0000-0000-000020000000}"/>
    <cellStyle name="20% - Énfasis4 4 2" xfId="293" xr:uid="{00000000-0005-0000-0000-000021000000}"/>
    <cellStyle name="20% - Énfasis4 5" xfId="250" xr:uid="{00000000-0005-0000-0000-000022000000}"/>
    <cellStyle name="20% - Énfasis4 6" xfId="347" xr:uid="{00000000-0005-0000-0000-000023000000}"/>
    <cellStyle name="20% - Énfasis5" xfId="139" builtinId="46" customBuiltin="1"/>
    <cellStyle name="20% - Énfasis5 2" xfId="42" xr:uid="{00000000-0005-0000-0000-000025000000}"/>
    <cellStyle name="20% - Énfasis5 3" xfId="184" xr:uid="{00000000-0005-0000-0000-000026000000}"/>
    <cellStyle name="20% - Énfasis5 3 2" xfId="275" xr:uid="{00000000-0005-0000-0000-000027000000}"/>
    <cellStyle name="20% - Énfasis5 3 3" xfId="504" xr:uid="{00000000-0005-0000-0000-000028000000}"/>
    <cellStyle name="20% - Énfasis5 4" xfId="206" xr:uid="{00000000-0005-0000-0000-000029000000}"/>
    <cellStyle name="20% - Énfasis5 4 2" xfId="296" xr:uid="{00000000-0005-0000-0000-00002A000000}"/>
    <cellStyle name="20% - Énfasis5 5" xfId="254" xr:uid="{00000000-0005-0000-0000-00002B000000}"/>
    <cellStyle name="20% - Énfasis5 6" xfId="350" xr:uid="{00000000-0005-0000-0000-00002C000000}"/>
    <cellStyle name="20% - Énfasis6" xfId="143" builtinId="50" customBuiltin="1"/>
    <cellStyle name="20% - Énfasis6 2" xfId="43" xr:uid="{00000000-0005-0000-0000-00002E000000}"/>
    <cellStyle name="20% - Énfasis6 3" xfId="188" xr:uid="{00000000-0005-0000-0000-00002F000000}"/>
    <cellStyle name="20% - Énfasis6 3 2" xfId="278" xr:uid="{00000000-0005-0000-0000-000030000000}"/>
    <cellStyle name="20% - Énfasis6 3 3" xfId="507" xr:uid="{00000000-0005-0000-0000-000031000000}"/>
    <cellStyle name="20% - Énfasis6 4" xfId="209" xr:uid="{00000000-0005-0000-0000-000032000000}"/>
    <cellStyle name="20% - Énfasis6 4 2" xfId="299" xr:uid="{00000000-0005-0000-0000-000033000000}"/>
    <cellStyle name="20% - Énfasis6 5" xfId="258" xr:uid="{00000000-0005-0000-0000-000034000000}"/>
    <cellStyle name="20% - Énfasis6 6" xfId="353" xr:uid="{00000000-0005-0000-0000-000035000000}"/>
    <cellStyle name="40% - Énfasis1 2" xfId="44" xr:uid="{00000000-0005-0000-0000-000037000000}"/>
    <cellStyle name="40% - Énfasis1 3" xfId="151" xr:uid="{00000000-0005-0000-0000-000038000000}"/>
    <cellStyle name="40% - Énfasis1 3 2" xfId="486" xr:uid="{00000000-0005-0000-0000-000039000000}"/>
    <cellStyle name="40% - Énfasis1 4" xfId="169" xr:uid="{00000000-0005-0000-0000-00003A000000}"/>
    <cellStyle name="40% - Énfasis1 4 2" xfId="264" xr:uid="{00000000-0005-0000-0000-00003B000000}"/>
    <cellStyle name="40% - Énfasis1 5" xfId="195" xr:uid="{00000000-0005-0000-0000-00003C000000}"/>
    <cellStyle name="40% - Énfasis1 5 2" xfId="285" xr:uid="{00000000-0005-0000-0000-00003D000000}"/>
    <cellStyle name="40% - Énfasis1 6" xfId="339" xr:uid="{00000000-0005-0000-0000-00003E000000}"/>
    <cellStyle name="40% - Énfasis1 7" xfId="809" xr:uid="{00000000-0005-0000-0000-000035030000}"/>
    <cellStyle name="40% - Énfasis2" xfId="128" builtinId="35" customBuiltin="1"/>
    <cellStyle name="40% - Énfasis2 2" xfId="45" xr:uid="{00000000-0005-0000-0000-000040000000}"/>
    <cellStyle name="40% - Énfasis2 3" xfId="173" xr:uid="{00000000-0005-0000-0000-000041000000}"/>
    <cellStyle name="40% - Énfasis2 3 2" xfId="267" xr:uid="{00000000-0005-0000-0000-000042000000}"/>
    <cellStyle name="40% - Énfasis2 3 3" xfId="496" xr:uid="{00000000-0005-0000-0000-000043000000}"/>
    <cellStyle name="40% - Énfasis2 4" xfId="198" xr:uid="{00000000-0005-0000-0000-000044000000}"/>
    <cellStyle name="40% - Énfasis2 4 2" xfId="288" xr:uid="{00000000-0005-0000-0000-000045000000}"/>
    <cellStyle name="40% - Énfasis2 5" xfId="243" xr:uid="{00000000-0005-0000-0000-000046000000}"/>
    <cellStyle name="40% - Énfasis2 6" xfId="342" xr:uid="{00000000-0005-0000-0000-000047000000}"/>
    <cellStyle name="40% - Énfasis3" xfId="132" builtinId="39" customBuiltin="1"/>
    <cellStyle name="40% - Énfasis3 2" xfId="46" xr:uid="{00000000-0005-0000-0000-000049000000}"/>
    <cellStyle name="40% - Énfasis3 3" xfId="177" xr:uid="{00000000-0005-0000-0000-00004A000000}"/>
    <cellStyle name="40% - Énfasis3 3 2" xfId="270" xr:uid="{00000000-0005-0000-0000-00004B000000}"/>
    <cellStyle name="40% - Énfasis3 3 3" xfId="499" xr:uid="{00000000-0005-0000-0000-00004C000000}"/>
    <cellStyle name="40% - Énfasis3 4" xfId="201" xr:uid="{00000000-0005-0000-0000-00004D000000}"/>
    <cellStyle name="40% - Énfasis3 4 2" xfId="291" xr:uid="{00000000-0005-0000-0000-00004E000000}"/>
    <cellStyle name="40% - Énfasis3 5" xfId="247" xr:uid="{00000000-0005-0000-0000-00004F000000}"/>
    <cellStyle name="40% - Énfasis3 6" xfId="345" xr:uid="{00000000-0005-0000-0000-000050000000}"/>
    <cellStyle name="40% - Énfasis4" xfId="136" builtinId="43" customBuiltin="1"/>
    <cellStyle name="40% - Énfasis4 2" xfId="47" xr:uid="{00000000-0005-0000-0000-000052000000}"/>
    <cellStyle name="40% - Énfasis4 3" xfId="181" xr:uid="{00000000-0005-0000-0000-000053000000}"/>
    <cellStyle name="40% - Énfasis4 3 2" xfId="273" xr:uid="{00000000-0005-0000-0000-000054000000}"/>
    <cellStyle name="40% - Énfasis4 3 3" xfId="502" xr:uid="{00000000-0005-0000-0000-000055000000}"/>
    <cellStyle name="40% - Énfasis4 4" xfId="204" xr:uid="{00000000-0005-0000-0000-000056000000}"/>
    <cellStyle name="40% - Énfasis4 4 2" xfId="294" xr:uid="{00000000-0005-0000-0000-000057000000}"/>
    <cellStyle name="40% - Énfasis4 5" xfId="251" xr:uid="{00000000-0005-0000-0000-000058000000}"/>
    <cellStyle name="40% - Énfasis4 6" xfId="348" xr:uid="{00000000-0005-0000-0000-000059000000}"/>
    <cellStyle name="40% - Énfasis5" xfId="140" builtinId="47" customBuiltin="1"/>
    <cellStyle name="40% - Énfasis5 2" xfId="48" xr:uid="{00000000-0005-0000-0000-00005B000000}"/>
    <cellStyle name="40% - Énfasis5 3" xfId="185" xr:uid="{00000000-0005-0000-0000-00005C000000}"/>
    <cellStyle name="40% - Énfasis5 3 2" xfId="276" xr:uid="{00000000-0005-0000-0000-00005D000000}"/>
    <cellStyle name="40% - Énfasis5 3 3" xfId="505" xr:uid="{00000000-0005-0000-0000-00005E000000}"/>
    <cellStyle name="40% - Énfasis5 4" xfId="207" xr:uid="{00000000-0005-0000-0000-00005F000000}"/>
    <cellStyle name="40% - Énfasis5 4 2" xfId="297" xr:uid="{00000000-0005-0000-0000-000060000000}"/>
    <cellStyle name="40% - Énfasis5 5" xfId="255" xr:uid="{00000000-0005-0000-0000-000061000000}"/>
    <cellStyle name="40% - Énfasis5 6" xfId="351" xr:uid="{00000000-0005-0000-0000-000062000000}"/>
    <cellStyle name="40% - Énfasis6" xfId="144" builtinId="51" customBuiltin="1"/>
    <cellStyle name="40% - Énfasis6 2" xfId="49" xr:uid="{00000000-0005-0000-0000-000064000000}"/>
    <cellStyle name="40% - Énfasis6 3" xfId="189" xr:uid="{00000000-0005-0000-0000-000065000000}"/>
    <cellStyle name="40% - Énfasis6 3 2" xfId="279" xr:uid="{00000000-0005-0000-0000-000066000000}"/>
    <cellStyle name="40% - Énfasis6 3 3" xfId="508" xr:uid="{00000000-0005-0000-0000-000067000000}"/>
    <cellStyle name="40% - Énfasis6 4" xfId="210" xr:uid="{00000000-0005-0000-0000-000068000000}"/>
    <cellStyle name="40% - Énfasis6 4 2" xfId="300" xr:uid="{00000000-0005-0000-0000-000069000000}"/>
    <cellStyle name="40% - Énfasis6 5" xfId="259" xr:uid="{00000000-0005-0000-0000-00006A000000}"/>
    <cellStyle name="40% - Énfasis6 6" xfId="354" xr:uid="{00000000-0005-0000-0000-00006B000000}"/>
    <cellStyle name="60% - Énfasis1" xfId="125" builtinId="32" customBuiltin="1"/>
    <cellStyle name="60% - Énfasis1 2" xfId="50" xr:uid="{00000000-0005-0000-0000-00006D000000}"/>
    <cellStyle name="60% - Énfasis1 3" xfId="170" xr:uid="{00000000-0005-0000-0000-00006E000000}"/>
    <cellStyle name="60% - Énfasis1 3 2" xfId="265" xr:uid="{00000000-0005-0000-0000-00006F000000}"/>
    <cellStyle name="60% - Énfasis1 3 3" xfId="494" xr:uid="{00000000-0005-0000-0000-000070000000}"/>
    <cellStyle name="60% - Énfasis1 4" xfId="196" xr:uid="{00000000-0005-0000-0000-000071000000}"/>
    <cellStyle name="60% - Énfasis1 4 2" xfId="286" xr:uid="{00000000-0005-0000-0000-000072000000}"/>
    <cellStyle name="60% - Énfasis1 5" xfId="240" xr:uid="{00000000-0005-0000-0000-000073000000}"/>
    <cellStyle name="60% - Énfasis1 6" xfId="340" xr:uid="{00000000-0005-0000-0000-000074000000}"/>
    <cellStyle name="60% - Énfasis2" xfId="129" builtinId="36" customBuiltin="1"/>
    <cellStyle name="60% - Énfasis2 2" xfId="51" xr:uid="{00000000-0005-0000-0000-000076000000}"/>
    <cellStyle name="60% - Énfasis2 3" xfId="174" xr:uid="{00000000-0005-0000-0000-000077000000}"/>
    <cellStyle name="60% - Énfasis2 3 2" xfId="268" xr:uid="{00000000-0005-0000-0000-000078000000}"/>
    <cellStyle name="60% - Énfasis2 3 3" xfId="497" xr:uid="{00000000-0005-0000-0000-000079000000}"/>
    <cellStyle name="60% - Énfasis2 4" xfId="199" xr:uid="{00000000-0005-0000-0000-00007A000000}"/>
    <cellStyle name="60% - Énfasis2 4 2" xfId="289" xr:uid="{00000000-0005-0000-0000-00007B000000}"/>
    <cellStyle name="60% - Énfasis2 5" xfId="244" xr:uid="{00000000-0005-0000-0000-00007C000000}"/>
    <cellStyle name="60% - Énfasis2 6" xfId="343" xr:uid="{00000000-0005-0000-0000-00007D000000}"/>
    <cellStyle name="60% - Énfasis3" xfId="133" builtinId="40" customBuiltin="1"/>
    <cellStyle name="60% - Énfasis3 2" xfId="52" xr:uid="{00000000-0005-0000-0000-00007F000000}"/>
    <cellStyle name="60% - Énfasis3 3" xfId="178" xr:uid="{00000000-0005-0000-0000-000080000000}"/>
    <cellStyle name="60% - Énfasis3 3 2" xfId="271" xr:uid="{00000000-0005-0000-0000-000081000000}"/>
    <cellStyle name="60% - Énfasis3 3 3" xfId="500" xr:uid="{00000000-0005-0000-0000-000082000000}"/>
    <cellStyle name="60% - Énfasis3 4" xfId="202" xr:uid="{00000000-0005-0000-0000-000083000000}"/>
    <cellStyle name="60% - Énfasis3 4 2" xfId="292" xr:uid="{00000000-0005-0000-0000-000084000000}"/>
    <cellStyle name="60% - Énfasis3 5" xfId="248" xr:uid="{00000000-0005-0000-0000-000085000000}"/>
    <cellStyle name="60% - Énfasis3 6" xfId="346" xr:uid="{00000000-0005-0000-0000-000086000000}"/>
    <cellStyle name="60% - Énfasis4" xfId="137" builtinId="44" customBuiltin="1"/>
    <cellStyle name="60% - Énfasis4 2" xfId="53" xr:uid="{00000000-0005-0000-0000-000088000000}"/>
    <cellStyle name="60% - Énfasis4 3" xfId="182" xr:uid="{00000000-0005-0000-0000-000089000000}"/>
    <cellStyle name="60% - Énfasis4 3 2" xfId="274" xr:uid="{00000000-0005-0000-0000-00008A000000}"/>
    <cellStyle name="60% - Énfasis4 3 3" xfId="503" xr:uid="{00000000-0005-0000-0000-00008B000000}"/>
    <cellStyle name="60% - Énfasis4 4" xfId="205" xr:uid="{00000000-0005-0000-0000-00008C000000}"/>
    <cellStyle name="60% - Énfasis4 4 2" xfId="295" xr:uid="{00000000-0005-0000-0000-00008D000000}"/>
    <cellStyle name="60% - Énfasis4 5" xfId="252" xr:uid="{00000000-0005-0000-0000-00008E000000}"/>
    <cellStyle name="60% - Énfasis4 6" xfId="349" xr:uid="{00000000-0005-0000-0000-00008F000000}"/>
    <cellStyle name="60% - Énfasis5" xfId="141" builtinId="48" customBuiltin="1"/>
    <cellStyle name="60% - Énfasis5 2" xfId="54" xr:uid="{00000000-0005-0000-0000-000091000000}"/>
    <cellStyle name="60% - Énfasis5 3" xfId="186" xr:uid="{00000000-0005-0000-0000-000092000000}"/>
    <cellStyle name="60% - Énfasis5 3 2" xfId="277" xr:uid="{00000000-0005-0000-0000-000093000000}"/>
    <cellStyle name="60% - Énfasis5 3 3" xfId="506" xr:uid="{00000000-0005-0000-0000-000094000000}"/>
    <cellStyle name="60% - Énfasis5 4" xfId="208" xr:uid="{00000000-0005-0000-0000-000095000000}"/>
    <cellStyle name="60% - Énfasis5 4 2" xfId="298" xr:uid="{00000000-0005-0000-0000-000096000000}"/>
    <cellStyle name="60% - Énfasis5 5" xfId="256" xr:uid="{00000000-0005-0000-0000-000097000000}"/>
    <cellStyle name="60% - Énfasis5 6" xfId="352" xr:uid="{00000000-0005-0000-0000-000098000000}"/>
    <cellStyle name="60% - Énfasis6" xfId="145" builtinId="52" customBuiltin="1"/>
    <cellStyle name="60% - Énfasis6 2" xfId="55" xr:uid="{00000000-0005-0000-0000-00009A000000}"/>
    <cellStyle name="60% - Énfasis6 3" xfId="190" xr:uid="{00000000-0005-0000-0000-00009B000000}"/>
    <cellStyle name="60% - Énfasis6 3 2" xfId="280" xr:uid="{00000000-0005-0000-0000-00009C000000}"/>
    <cellStyle name="60% - Énfasis6 3 3" xfId="509" xr:uid="{00000000-0005-0000-0000-00009D000000}"/>
    <cellStyle name="60% - Énfasis6 4" xfId="211" xr:uid="{00000000-0005-0000-0000-00009E000000}"/>
    <cellStyle name="60% - Énfasis6 4 2" xfId="301" xr:uid="{00000000-0005-0000-0000-00009F000000}"/>
    <cellStyle name="60% - Énfasis6 5" xfId="260" xr:uid="{00000000-0005-0000-0000-0000A0000000}"/>
    <cellStyle name="60% - Énfasis6 6" xfId="355" xr:uid="{00000000-0005-0000-0000-0000A1000000}"/>
    <cellStyle name="Buena 2" xfId="56" xr:uid="{00000000-0005-0000-0000-0000A3000000}"/>
    <cellStyle name="Bueno" xfId="115" builtinId="26" customBuiltin="1"/>
    <cellStyle name="Bueno 2" xfId="157" xr:uid="{00000000-0005-0000-0000-0000A4000000}"/>
    <cellStyle name="Bueno 3" xfId="230" xr:uid="{00000000-0005-0000-0000-0000A5000000}"/>
    <cellStyle name="Cálculo" xfId="120" builtinId="22" customBuiltin="1"/>
    <cellStyle name="Cálculo 2" xfId="57" xr:uid="{00000000-0005-0000-0000-0000A7000000}"/>
    <cellStyle name="Cálculo 3" xfId="162" xr:uid="{00000000-0005-0000-0000-0000A8000000}"/>
    <cellStyle name="Cálculo 4" xfId="235" xr:uid="{00000000-0005-0000-0000-0000A9000000}"/>
    <cellStyle name="Celda de comprobación" xfId="122" builtinId="23" customBuiltin="1"/>
    <cellStyle name="Celda de comprobación 2" xfId="58" xr:uid="{00000000-0005-0000-0000-0000AB000000}"/>
    <cellStyle name="Celda de comprobación 3" xfId="164" xr:uid="{00000000-0005-0000-0000-0000AC000000}"/>
    <cellStyle name="Celda de comprobación 4" xfId="237" xr:uid="{00000000-0005-0000-0000-0000AD000000}"/>
    <cellStyle name="Celda vinculada" xfId="121" builtinId="24" customBuiltin="1"/>
    <cellStyle name="Celda vinculada 2" xfId="59" xr:uid="{00000000-0005-0000-0000-0000AF000000}"/>
    <cellStyle name="Celda vinculada 3" xfId="163" xr:uid="{00000000-0005-0000-0000-0000B0000000}"/>
    <cellStyle name="Celda vinculada 4" xfId="236" xr:uid="{00000000-0005-0000-0000-0000B1000000}"/>
    <cellStyle name="Encabezado 1" xfId="112" builtinId="16" customBuiltin="1"/>
    <cellStyle name="Encabezado 1 2" xfId="154" xr:uid="{00000000-0005-0000-0000-0000B2000000}"/>
    <cellStyle name="Encabezado 1 3" xfId="227" xr:uid="{00000000-0005-0000-0000-0000B3000000}"/>
    <cellStyle name="Encabezado 4" xfId="114" builtinId="19" customBuiltin="1"/>
    <cellStyle name="Encabezado 4 2" xfId="60" xr:uid="{00000000-0005-0000-0000-0000B5000000}"/>
    <cellStyle name="Encabezado 4 3" xfId="156" xr:uid="{00000000-0005-0000-0000-0000B6000000}"/>
    <cellStyle name="Encabezado 4 4" xfId="229" xr:uid="{00000000-0005-0000-0000-0000B7000000}"/>
    <cellStyle name="Énfasis1" xfId="29" builtinId="29" customBuiltin="1"/>
    <cellStyle name="Énfasis1 2" xfId="61" xr:uid="{00000000-0005-0000-0000-0000B9000000}"/>
    <cellStyle name="Énfasis1 3" xfId="149" xr:uid="{00000000-0005-0000-0000-0000BA000000}"/>
    <cellStyle name="Énfasis2" xfId="126" builtinId="33" customBuiltin="1"/>
    <cellStyle name="Énfasis2 2" xfId="62" xr:uid="{00000000-0005-0000-0000-0000BC000000}"/>
    <cellStyle name="Énfasis2 3" xfId="171" xr:uid="{00000000-0005-0000-0000-0000BD000000}"/>
    <cellStyle name="Énfasis2 4" xfId="241" xr:uid="{00000000-0005-0000-0000-0000BE000000}"/>
    <cellStyle name="Énfasis3" xfId="130" builtinId="37" customBuiltin="1"/>
    <cellStyle name="Énfasis3 2" xfId="63" xr:uid="{00000000-0005-0000-0000-0000C0000000}"/>
    <cellStyle name="Énfasis3 3" xfId="175" xr:uid="{00000000-0005-0000-0000-0000C1000000}"/>
    <cellStyle name="Énfasis3 4" xfId="245" xr:uid="{00000000-0005-0000-0000-0000C2000000}"/>
    <cellStyle name="Énfasis4" xfId="134" builtinId="41" customBuiltin="1"/>
    <cellStyle name="Énfasis4 2" xfId="64" xr:uid="{00000000-0005-0000-0000-0000C4000000}"/>
    <cellStyle name="Énfasis4 3" xfId="179" xr:uid="{00000000-0005-0000-0000-0000C5000000}"/>
    <cellStyle name="Énfasis4 4" xfId="249" xr:uid="{00000000-0005-0000-0000-0000C6000000}"/>
    <cellStyle name="Énfasis5" xfId="138" builtinId="45" customBuiltin="1"/>
    <cellStyle name="Énfasis5 2" xfId="65" xr:uid="{00000000-0005-0000-0000-0000C8000000}"/>
    <cellStyle name="Énfasis5 3" xfId="183" xr:uid="{00000000-0005-0000-0000-0000C9000000}"/>
    <cellStyle name="Énfasis5 4" xfId="253" xr:uid="{00000000-0005-0000-0000-0000CA000000}"/>
    <cellStyle name="Énfasis6" xfId="142" builtinId="49" customBuiltin="1"/>
    <cellStyle name="Énfasis6 2" xfId="66" xr:uid="{00000000-0005-0000-0000-0000CC000000}"/>
    <cellStyle name="Énfasis6 3" xfId="187" xr:uid="{00000000-0005-0000-0000-0000CD000000}"/>
    <cellStyle name="Énfasis6 4" xfId="257" xr:uid="{00000000-0005-0000-0000-0000CE000000}"/>
    <cellStyle name="Entrada" xfId="118" builtinId="20" customBuiltin="1"/>
    <cellStyle name="Entrada 2" xfId="67" xr:uid="{00000000-0005-0000-0000-0000D0000000}"/>
    <cellStyle name="Entrada 3" xfId="160" xr:uid="{00000000-0005-0000-0000-0000D1000000}"/>
    <cellStyle name="Entrada 4" xfId="233" xr:uid="{00000000-0005-0000-0000-0000D2000000}"/>
    <cellStyle name="Euro" xfId="1" xr:uid="{00000000-0005-0000-0000-0000D3000000}"/>
    <cellStyle name="Euro 2" xfId="2" xr:uid="{00000000-0005-0000-0000-0000D4000000}"/>
    <cellStyle name="Euro 2 2" xfId="365" xr:uid="{00000000-0005-0000-0000-0000D5000000}"/>
    <cellStyle name="Euro 3" xfId="68" xr:uid="{00000000-0005-0000-0000-0000D6000000}"/>
    <cellStyle name="Euro 4" xfId="69" xr:uid="{00000000-0005-0000-0000-0000D7000000}"/>
    <cellStyle name="Euro 5" xfId="70" xr:uid="{00000000-0005-0000-0000-0000D8000000}"/>
    <cellStyle name="Euro 5 2" xfId="511" xr:uid="{00000000-0005-0000-0000-0000D9000000}"/>
    <cellStyle name="Euro 6" xfId="563" xr:uid="{00000000-0005-0000-0000-0000DA000000}"/>
    <cellStyle name="Hipervínculo 2" xfId="487" xr:uid="{00000000-0005-0000-0000-0000DC000000}"/>
    <cellStyle name="Hipervínculo 2 2" xfId="564" xr:uid="{00000000-0005-0000-0000-0000DD000000}"/>
    <cellStyle name="Hipervínculo 3" xfId="565" xr:uid="{00000000-0005-0000-0000-0000DE000000}"/>
    <cellStyle name="Incorrecto" xfId="116" builtinId="27" customBuiltin="1"/>
    <cellStyle name="Incorrecto 2" xfId="71" xr:uid="{00000000-0005-0000-0000-0000E0000000}"/>
    <cellStyle name="Incorrecto 3" xfId="158" xr:uid="{00000000-0005-0000-0000-0000E1000000}"/>
    <cellStyle name="Incorrecto 4" xfId="231" xr:uid="{00000000-0005-0000-0000-0000E2000000}"/>
    <cellStyle name="Millares" xfId="3" builtinId="3"/>
    <cellStyle name="Millares [0] 2" xfId="415" xr:uid="{00000000-0005-0000-0000-0000E4000000}"/>
    <cellStyle name="Millares [0] 3" xfId="416" xr:uid="{00000000-0005-0000-0000-0000E5000000}"/>
    <cellStyle name="Millares 10" xfId="444" xr:uid="{00000000-0005-0000-0000-0000E6000000}"/>
    <cellStyle name="Millares 10 2" xfId="410" xr:uid="{00000000-0005-0000-0000-0000E7000000}"/>
    <cellStyle name="Millares 10 2 2" xfId="568" xr:uid="{00000000-0005-0000-0000-0000E8000000}"/>
    <cellStyle name="Millares 10 2 3" xfId="567" xr:uid="{00000000-0005-0000-0000-0000E9000000}"/>
    <cellStyle name="Millares 10 3" xfId="569" xr:uid="{00000000-0005-0000-0000-0000EA000000}"/>
    <cellStyle name="Millares 10 3 2" xfId="570" xr:uid="{00000000-0005-0000-0000-0000EB000000}"/>
    <cellStyle name="Millares 10 4" xfId="566" xr:uid="{00000000-0005-0000-0000-0000EC000000}"/>
    <cellStyle name="Millares 11" xfId="406" xr:uid="{00000000-0005-0000-0000-0000ED000000}"/>
    <cellStyle name="Millares 11 2" xfId="571" xr:uid="{00000000-0005-0000-0000-0000EE000000}"/>
    <cellStyle name="Millares 12" xfId="451" xr:uid="{00000000-0005-0000-0000-0000EF000000}"/>
    <cellStyle name="Millares 13" xfId="459" xr:uid="{00000000-0005-0000-0000-0000F0000000}"/>
    <cellStyle name="Millares 14" xfId="458" xr:uid="{00000000-0005-0000-0000-0000F1000000}"/>
    <cellStyle name="Millares 15" xfId="461" xr:uid="{00000000-0005-0000-0000-0000F2000000}"/>
    <cellStyle name="Millares 16" xfId="462" xr:uid="{00000000-0005-0000-0000-0000F3000000}"/>
    <cellStyle name="Millares 17" xfId="463" xr:uid="{00000000-0005-0000-0000-0000F4000000}"/>
    <cellStyle name="Millares 18" xfId="464" xr:uid="{00000000-0005-0000-0000-0000F5000000}"/>
    <cellStyle name="Millares 19" xfId="465" xr:uid="{00000000-0005-0000-0000-0000F6000000}"/>
    <cellStyle name="Millares 2" xfId="4" xr:uid="{00000000-0005-0000-0000-0000F7000000}"/>
    <cellStyle name="Millares 2 2" xfId="72" xr:uid="{00000000-0005-0000-0000-0000F8000000}"/>
    <cellStyle name="Millares 2 2 2" xfId="375" xr:uid="{00000000-0005-0000-0000-0000F9000000}"/>
    <cellStyle name="Millares 2 2 2 2" xfId="417" xr:uid="{00000000-0005-0000-0000-0000FA000000}"/>
    <cellStyle name="Millares 2 2 2 3" xfId="572" xr:uid="{00000000-0005-0000-0000-0000FB000000}"/>
    <cellStyle name="Millares 2 2 3" xfId="573" xr:uid="{00000000-0005-0000-0000-0000FC000000}"/>
    <cellStyle name="Millares 2 3" xfId="73" xr:uid="{00000000-0005-0000-0000-0000FD000000}"/>
    <cellStyle name="Millares 2 3 2" xfId="574" xr:uid="{00000000-0005-0000-0000-0000FE000000}"/>
    <cellStyle name="Millares 2 4" xfId="74" xr:uid="{00000000-0005-0000-0000-0000FF000000}"/>
    <cellStyle name="Millares 2 5" xfId="75" xr:uid="{00000000-0005-0000-0000-000000010000}"/>
    <cellStyle name="Millares 2 6" xfId="76" xr:uid="{00000000-0005-0000-0000-000001010000}"/>
    <cellStyle name="Millares 2 7" xfId="317" xr:uid="{00000000-0005-0000-0000-000002010000}"/>
    <cellStyle name="Millares 2 7 2" xfId="517" xr:uid="{00000000-0005-0000-0000-000003010000}"/>
    <cellStyle name="Millares 2 7 3" xfId="488" xr:uid="{00000000-0005-0000-0000-000004010000}"/>
    <cellStyle name="Millares 2 8" xfId="482" xr:uid="{00000000-0005-0000-0000-000005010000}"/>
    <cellStyle name="Millares 20" xfId="466" xr:uid="{00000000-0005-0000-0000-000006010000}"/>
    <cellStyle name="Millares 21" xfId="467" xr:uid="{00000000-0005-0000-0000-000007010000}"/>
    <cellStyle name="Millares 22" xfId="468" xr:uid="{00000000-0005-0000-0000-000008010000}"/>
    <cellStyle name="Millares 23" xfId="469" xr:uid="{00000000-0005-0000-0000-000009010000}"/>
    <cellStyle name="Millares 24" xfId="470" xr:uid="{00000000-0005-0000-0000-00000A010000}"/>
    <cellStyle name="Millares 25" xfId="471" xr:uid="{00000000-0005-0000-0000-00000B010000}"/>
    <cellStyle name="Millares 26" xfId="472" xr:uid="{00000000-0005-0000-0000-00000C010000}"/>
    <cellStyle name="Millares 27" xfId="473" xr:uid="{00000000-0005-0000-0000-00000D010000}"/>
    <cellStyle name="Millares 28" xfId="474" xr:uid="{00000000-0005-0000-0000-00000E010000}"/>
    <cellStyle name="Millares 29" xfId="402" xr:uid="{00000000-0005-0000-0000-00000F010000}"/>
    <cellStyle name="Millares 3" xfId="5" xr:uid="{00000000-0005-0000-0000-000010010000}"/>
    <cellStyle name="Millares 3 2" xfId="77" xr:uid="{00000000-0005-0000-0000-000011010000}"/>
    <cellStyle name="Millares 3 2 2" xfId="575" xr:uid="{00000000-0005-0000-0000-000012010000}"/>
    <cellStyle name="Millares 3 3" xfId="328" xr:uid="{00000000-0005-0000-0000-000013010000}"/>
    <cellStyle name="Millares 3 3 2" xfId="418" xr:uid="{00000000-0005-0000-0000-000014010000}"/>
    <cellStyle name="Millares 3 4" xfId="454" xr:uid="{00000000-0005-0000-0000-000015010000}"/>
    <cellStyle name="Millares 3 4 2" xfId="576" xr:uid="{00000000-0005-0000-0000-000016010000}"/>
    <cellStyle name="Millares 3 5" xfId="484" xr:uid="{00000000-0005-0000-0000-000017010000}"/>
    <cellStyle name="Millares 30" xfId="395" xr:uid="{00000000-0005-0000-0000-000018010000}"/>
    <cellStyle name="Millares 31" xfId="477" xr:uid="{00000000-0005-0000-0000-000019010000}"/>
    <cellStyle name="Millares 32" xfId="399" xr:uid="{00000000-0005-0000-0000-00001A010000}"/>
    <cellStyle name="Millares 33" xfId="476" xr:uid="{00000000-0005-0000-0000-00001B010000}"/>
    <cellStyle name="Millares 34" xfId="400" xr:uid="{00000000-0005-0000-0000-00001C010000}"/>
    <cellStyle name="Millares 35" xfId="396" xr:uid="{00000000-0005-0000-0000-00001D010000}"/>
    <cellStyle name="Millares 36" xfId="537" xr:uid="{00000000-0005-0000-0000-00001E010000}"/>
    <cellStyle name="Millares 37" xfId="538" xr:uid="{00000000-0005-0000-0000-00001F010000}"/>
    <cellStyle name="Millares 38" xfId="539" xr:uid="{00000000-0005-0000-0000-000020010000}"/>
    <cellStyle name="Millares 39" xfId="307" xr:uid="{00000000-0005-0000-0000-000021010000}"/>
    <cellStyle name="Millares 4" xfId="6" xr:uid="{00000000-0005-0000-0000-000022010000}"/>
    <cellStyle name="Millares 4 2" xfId="380" xr:uid="{00000000-0005-0000-0000-000023010000}"/>
    <cellStyle name="Millares 4 2 2" xfId="577" xr:uid="{00000000-0005-0000-0000-000024010000}"/>
    <cellStyle name="Millares 40" xfId="314" xr:uid="{00000000-0005-0000-0000-000025010000}"/>
    <cellStyle name="Millares 41" xfId="549" xr:uid="{00000000-0005-0000-0000-000026010000}"/>
    <cellStyle name="Millares 42" xfId="544" xr:uid="{00000000-0005-0000-0000-000027010000}"/>
    <cellStyle name="Millares 43" xfId="554" xr:uid="{00000000-0005-0000-0000-000028010000}"/>
    <cellStyle name="Millares 44" xfId="308" xr:uid="{00000000-0005-0000-0000-000029010000}"/>
    <cellStyle name="Millares 45" xfId="550" xr:uid="{00000000-0005-0000-0000-00002A010000}"/>
    <cellStyle name="Millares 46" xfId="547" xr:uid="{00000000-0005-0000-0000-00002B010000}"/>
    <cellStyle name="Millares 47" xfId="557" xr:uid="{00000000-0005-0000-0000-00002C010000}"/>
    <cellStyle name="Millares 48" xfId="542" xr:uid="{00000000-0005-0000-0000-00002D010000}"/>
    <cellStyle name="Millares 49" xfId="313" xr:uid="{00000000-0005-0000-0000-00002E010000}"/>
    <cellStyle name="Millares 5" xfId="7" xr:uid="{00000000-0005-0000-0000-00002F010000}"/>
    <cellStyle name="Millares 5 2" xfId="217" xr:uid="{00000000-0005-0000-0000-000030010000}"/>
    <cellStyle name="Millares 5 2 2" xfId="420" xr:uid="{00000000-0005-0000-0000-000031010000}"/>
    <cellStyle name="Millares 5 2 3" xfId="330" xr:uid="{00000000-0005-0000-0000-000032010000}"/>
    <cellStyle name="Millares 5 3" xfId="512" xr:uid="{00000000-0005-0000-0000-000033010000}"/>
    <cellStyle name="Millares 5 3 2" xfId="578" xr:uid="{00000000-0005-0000-0000-000034010000}"/>
    <cellStyle name="Millares 5 4" xfId="309" xr:uid="{00000000-0005-0000-0000-000035010000}"/>
    <cellStyle name="Millares 5 4 2" xfId="579" xr:uid="{00000000-0005-0000-0000-000036010000}"/>
    <cellStyle name="Millares 5 5" xfId="806" xr:uid="{00000000-0005-0000-0000-000031000000}"/>
    <cellStyle name="Millares 50" xfId="552" xr:uid="{00000000-0005-0000-0000-000037010000}"/>
    <cellStyle name="Millares 51" xfId="555" xr:uid="{00000000-0005-0000-0000-000038010000}"/>
    <cellStyle name="Millares 52" xfId="546" xr:uid="{00000000-0005-0000-0000-000039010000}"/>
    <cellStyle name="Millares 53" xfId="541" xr:uid="{00000000-0005-0000-0000-00003A010000}"/>
    <cellStyle name="Millares 54" xfId="306" xr:uid="{00000000-0005-0000-0000-00003B010000}"/>
    <cellStyle name="Millares 55" xfId="540" xr:uid="{00000000-0005-0000-0000-00003C010000}"/>
    <cellStyle name="Millares 56" xfId="556" xr:uid="{00000000-0005-0000-0000-00003D010000}"/>
    <cellStyle name="Millares 57" xfId="553" xr:uid="{00000000-0005-0000-0000-00003E010000}"/>
    <cellStyle name="Millares 58" xfId="548" xr:uid="{00000000-0005-0000-0000-00003F010000}"/>
    <cellStyle name="Millares 59" xfId="558" xr:uid="{00000000-0005-0000-0000-000040010000}"/>
    <cellStyle name="Millares 6" xfId="32" xr:uid="{00000000-0005-0000-0000-000041010000}"/>
    <cellStyle name="Millares 6 2" xfId="332" xr:uid="{00000000-0005-0000-0000-000042010000}"/>
    <cellStyle name="Millares 6 2 2" xfId="421" xr:uid="{00000000-0005-0000-0000-000043010000}"/>
    <cellStyle name="Millares 6 3" xfId="373" xr:uid="{00000000-0005-0000-0000-000044010000}"/>
    <cellStyle name="Millares 6 3 2" xfId="456" xr:uid="{00000000-0005-0000-0000-000045010000}"/>
    <cellStyle name="Millares 6 3 3" xfId="513" xr:uid="{00000000-0005-0000-0000-000046010000}"/>
    <cellStyle name="Millares 60" xfId="302" xr:uid="{00000000-0005-0000-0000-000047010000}"/>
    <cellStyle name="Millares 61" xfId="543" xr:uid="{00000000-0005-0000-0000-000048010000}"/>
    <cellStyle name="Millares 62" xfId="545" xr:uid="{00000000-0005-0000-0000-000049010000}"/>
    <cellStyle name="Millares 63" xfId="551" xr:uid="{00000000-0005-0000-0000-00004A010000}"/>
    <cellStyle name="Millares 64" xfId="802" xr:uid="{00000000-0005-0000-0000-00004B010000}"/>
    <cellStyle name="Millares 65" xfId="804" xr:uid="{00000000-0005-0000-0000-00004C010000}"/>
    <cellStyle name="Millares 66" xfId="805" xr:uid="{00000000-0005-0000-0000-00004D010000}"/>
    <cellStyle name="Millares 7" xfId="216" xr:uid="{00000000-0005-0000-0000-00004E010000}"/>
    <cellStyle name="Millares 7 2" xfId="389" xr:uid="{00000000-0005-0000-0000-00004F010000}"/>
    <cellStyle name="Millares 7 2 2" xfId="422" xr:uid="{00000000-0005-0000-0000-000050010000}"/>
    <cellStyle name="Millares 7 3" xfId="324" xr:uid="{00000000-0005-0000-0000-000051010000}"/>
    <cellStyle name="Millares 7 4" xfId="580" xr:uid="{00000000-0005-0000-0000-000052010000}"/>
    <cellStyle name="Millares 8" xfId="214" xr:uid="{00000000-0005-0000-0000-000053010000}"/>
    <cellStyle name="Millares 8 2" xfId="392" xr:uid="{00000000-0005-0000-0000-000054010000}"/>
    <cellStyle name="Millares 8 2 2" xfId="582" xr:uid="{00000000-0005-0000-0000-000055010000}"/>
    <cellStyle name="Millares 8 3" xfId="362" xr:uid="{00000000-0005-0000-0000-000056010000}"/>
    <cellStyle name="Millares 8 4" xfId="581" xr:uid="{00000000-0005-0000-0000-000057010000}"/>
    <cellStyle name="Millares 9" xfId="394" xr:uid="{00000000-0005-0000-0000-000058010000}"/>
    <cellStyle name="Millares 9 2" xfId="423" xr:uid="{00000000-0005-0000-0000-000059010000}"/>
    <cellStyle name="Millares 9 3" xfId="583" xr:uid="{00000000-0005-0000-0000-00005A010000}"/>
    <cellStyle name="Millares_Convertidor Egresos" xfId="30" xr:uid="{00000000-0005-0000-0000-00005B010000}"/>
    <cellStyle name="Millares_Machote Modificación Ingresos" xfId="8" xr:uid="{00000000-0005-0000-0000-00005D010000}"/>
    <cellStyle name="Moneda 2" xfId="584" xr:uid="{00000000-0005-0000-0000-00005E010000}"/>
    <cellStyle name="Moneda 2 2" xfId="585" xr:uid="{00000000-0005-0000-0000-00005F010000}"/>
    <cellStyle name="Moneda 3" xfId="586" xr:uid="{00000000-0005-0000-0000-000060010000}"/>
    <cellStyle name="Moneda 4" xfId="587" xr:uid="{00000000-0005-0000-0000-000061010000}"/>
    <cellStyle name="Moneda 4 2" xfId="588" xr:uid="{00000000-0005-0000-0000-000062010000}"/>
    <cellStyle name="Moneda 4 2 2" xfId="589" xr:uid="{00000000-0005-0000-0000-000063010000}"/>
    <cellStyle name="Moneda 4 3" xfId="590" xr:uid="{00000000-0005-0000-0000-000064010000}"/>
    <cellStyle name="Moneda 4 3 2" xfId="591" xr:uid="{00000000-0005-0000-0000-000065010000}"/>
    <cellStyle name="Moneda 5" xfId="592" xr:uid="{00000000-0005-0000-0000-000066010000}"/>
    <cellStyle name="Neutral" xfId="117" builtinId="28" customBuiltin="1"/>
    <cellStyle name="Neutral 2" xfId="78" xr:uid="{00000000-0005-0000-0000-000068010000}"/>
    <cellStyle name="Neutral 3" xfId="159" xr:uid="{00000000-0005-0000-0000-000069010000}"/>
    <cellStyle name="Neutral 4" xfId="232" xr:uid="{00000000-0005-0000-0000-00006A010000}"/>
    <cellStyle name="Normal" xfId="0" builtinId="0"/>
    <cellStyle name="Normal 10" xfId="31" xr:uid="{00000000-0005-0000-0000-00006C010000}"/>
    <cellStyle name="Normal 10 2" xfId="331" xr:uid="{00000000-0005-0000-0000-00006D010000}"/>
    <cellStyle name="Normal 10 2 2" xfId="383" xr:uid="{00000000-0005-0000-0000-00006E010000}"/>
    <cellStyle name="Normal 10 2 2 2" xfId="523" xr:uid="{00000000-0005-0000-0000-00006F010000}"/>
    <cellStyle name="Normal 10 3" xfId="368" xr:uid="{00000000-0005-0000-0000-000070010000}"/>
    <cellStyle name="Normal 10 3 2" xfId="424" xr:uid="{00000000-0005-0000-0000-000071010000}"/>
    <cellStyle name="Normal 10 4" xfId="431" xr:uid="{00000000-0005-0000-0000-000072010000}"/>
    <cellStyle name="Normal 11" xfId="34" xr:uid="{00000000-0005-0000-0000-000073010000}"/>
    <cellStyle name="Normal 11 2" xfId="221" xr:uid="{00000000-0005-0000-0000-000074010000}"/>
    <cellStyle name="Normal 11 2 2" xfId="384" xr:uid="{00000000-0005-0000-0000-000075010000}"/>
    <cellStyle name="Normal 11 2 2 2" xfId="524" xr:uid="{00000000-0005-0000-0000-000076010000}"/>
    <cellStyle name="Normal 11 2 3" xfId="333" xr:uid="{00000000-0005-0000-0000-000077010000}"/>
    <cellStyle name="Normal 11 2 4" xfId="594" xr:uid="{00000000-0005-0000-0000-000078010000}"/>
    <cellStyle name="Normal 11 3" xfId="369" xr:uid="{00000000-0005-0000-0000-000079010000}"/>
    <cellStyle name="Normal 11 4" xfId="408" xr:uid="{00000000-0005-0000-0000-00007A010000}"/>
    <cellStyle name="Normal 11 5" xfId="457" xr:uid="{00000000-0005-0000-0000-00007B010000}"/>
    <cellStyle name="Normal 11 6" xfId="519" xr:uid="{00000000-0005-0000-0000-00007C010000}"/>
    <cellStyle name="Normal 11 7" xfId="310" xr:uid="{00000000-0005-0000-0000-00007D010000}"/>
    <cellStyle name="Normal 11 8" xfId="593" xr:uid="{00000000-0005-0000-0000-00007E010000}"/>
    <cellStyle name="Normal 11 9" xfId="810" xr:uid="{00000000-0005-0000-0000-000039000000}"/>
    <cellStyle name="Normal 12" xfId="37" xr:uid="{00000000-0005-0000-0000-00007F010000}"/>
    <cellStyle name="Normal 12 2" xfId="223" xr:uid="{00000000-0005-0000-0000-000080010000}"/>
    <cellStyle name="Normal 12 2 2" xfId="385" xr:uid="{00000000-0005-0000-0000-000081010000}"/>
    <cellStyle name="Normal 12 2 2 2" xfId="597" xr:uid="{00000000-0005-0000-0000-000082010000}"/>
    <cellStyle name="Normal 12 2 3" xfId="596" xr:uid="{00000000-0005-0000-0000-000083010000}"/>
    <cellStyle name="Normal 12 3" xfId="370" xr:uid="{00000000-0005-0000-0000-000084010000}"/>
    <cellStyle name="Normal 12 4" xfId="409" xr:uid="{00000000-0005-0000-0000-000085010000}"/>
    <cellStyle name="Normal 12 5" xfId="483" xr:uid="{00000000-0005-0000-0000-000086010000}"/>
    <cellStyle name="Normal 12 5 2" xfId="475" xr:uid="{00000000-0005-0000-0000-000087010000}"/>
    <cellStyle name="Normal 12 6" xfId="311" xr:uid="{00000000-0005-0000-0000-000088010000}"/>
    <cellStyle name="Normal 12 7" xfId="595" xr:uid="{00000000-0005-0000-0000-000089010000}"/>
    <cellStyle name="Normal 12 8" xfId="812" xr:uid="{00000000-0005-0000-0000-00003A000000}"/>
    <cellStyle name="Normal 13" xfId="79" xr:uid="{00000000-0005-0000-0000-00008A010000}"/>
    <cellStyle name="Normal 13 2" xfId="386" xr:uid="{00000000-0005-0000-0000-00008B010000}"/>
    <cellStyle name="Normal 13 2 2" xfId="599" xr:uid="{00000000-0005-0000-0000-00008C010000}"/>
    <cellStyle name="Normal 13 3" xfId="371" xr:uid="{00000000-0005-0000-0000-00008D010000}"/>
    <cellStyle name="Normal 13 3 2" xfId="425" xr:uid="{00000000-0005-0000-0000-00008E010000}"/>
    <cellStyle name="Normal 13 3 3" xfId="600" xr:uid="{00000000-0005-0000-0000-00008F010000}"/>
    <cellStyle name="Normal 13 4" xfId="598" xr:uid="{00000000-0005-0000-0000-000090010000}"/>
    <cellStyle name="Normal 14" xfId="80" xr:uid="{00000000-0005-0000-0000-000091010000}"/>
    <cellStyle name="Normal 14 2" xfId="374" xr:uid="{00000000-0005-0000-0000-000092010000}"/>
    <cellStyle name="Normal 14 2 2" xfId="426" xr:uid="{00000000-0005-0000-0000-000093010000}"/>
    <cellStyle name="Normal 14 2 3" xfId="602" xr:uid="{00000000-0005-0000-0000-000094010000}"/>
    <cellStyle name="Normal 14 3" xfId="419" xr:uid="{00000000-0005-0000-0000-000095010000}"/>
    <cellStyle name="Normal 14 4" xfId="601" xr:uid="{00000000-0005-0000-0000-000096010000}"/>
    <cellStyle name="Normal 15" xfId="81" xr:uid="{00000000-0005-0000-0000-000097010000}"/>
    <cellStyle name="Normal 15 2" xfId="372" xr:uid="{00000000-0005-0000-0000-000098010000}"/>
    <cellStyle name="Normal 15 2 2" xfId="427" xr:uid="{00000000-0005-0000-0000-000099010000}"/>
    <cellStyle name="Normal 15 2 3" xfId="604" xr:uid="{00000000-0005-0000-0000-00009A010000}"/>
    <cellStyle name="Normal 15 3" xfId="605" xr:uid="{00000000-0005-0000-0000-00009B010000}"/>
    <cellStyle name="Normal 15 4" xfId="603" xr:uid="{00000000-0005-0000-0000-00009C010000}"/>
    <cellStyle name="Normal 16" xfId="82" xr:uid="{00000000-0005-0000-0000-00009D010000}"/>
    <cellStyle name="Normal 16 2" xfId="387" xr:uid="{00000000-0005-0000-0000-00009E010000}"/>
    <cellStyle name="Normal 16 2 2" xfId="428" xr:uid="{00000000-0005-0000-0000-00009F010000}"/>
    <cellStyle name="Normal 16 2 3" xfId="607" xr:uid="{00000000-0005-0000-0000-0000A0010000}"/>
    <cellStyle name="Normal 16 3" xfId="413" xr:uid="{00000000-0005-0000-0000-0000A1010000}"/>
    <cellStyle name="Normal 16 4" xfId="606" xr:uid="{00000000-0005-0000-0000-0000A2010000}"/>
    <cellStyle name="Normal 17" xfId="83" xr:uid="{00000000-0005-0000-0000-0000A3010000}"/>
    <cellStyle name="Normal 17 2" xfId="429" xr:uid="{00000000-0005-0000-0000-0000A4010000}"/>
    <cellStyle name="Normal 17 2 2" xfId="608" xr:uid="{00000000-0005-0000-0000-0000A5010000}"/>
    <cellStyle name="Normal 17 3" xfId="412" xr:uid="{00000000-0005-0000-0000-0000A6010000}"/>
    <cellStyle name="Normal 18" xfId="84" xr:uid="{00000000-0005-0000-0000-0000A7010000}"/>
    <cellStyle name="Normal 18 2" xfId="388" xr:uid="{00000000-0005-0000-0000-0000A8010000}"/>
    <cellStyle name="Normal 18 2 2" xfId="430" xr:uid="{00000000-0005-0000-0000-0000A9010000}"/>
    <cellStyle name="Normal 18 2 3" xfId="610" xr:uid="{00000000-0005-0000-0000-0000AA010000}"/>
    <cellStyle name="Normal 18 3" xfId="411" xr:uid="{00000000-0005-0000-0000-0000AB010000}"/>
    <cellStyle name="Normal 18 4" xfId="609" xr:uid="{00000000-0005-0000-0000-0000AC010000}"/>
    <cellStyle name="Normal 19" xfId="109" xr:uid="{00000000-0005-0000-0000-0000AD010000}"/>
    <cellStyle name="Normal 19 2" xfId="225" xr:uid="{00000000-0005-0000-0000-0000AE010000}"/>
    <cellStyle name="Normal 19 3" xfId="611" xr:uid="{00000000-0005-0000-0000-0000AF010000}"/>
    <cellStyle name="Normal 2" xfId="25" xr:uid="{00000000-0005-0000-0000-0000B0010000}"/>
    <cellStyle name="Normal 2 10" xfId="85" xr:uid="{00000000-0005-0000-0000-0000B1010000}"/>
    <cellStyle name="Normal 2 11" xfId="86" xr:uid="{00000000-0005-0000-0000-0000B2010000}"/>
    <cellStyle name="Normal 2 12" xfId="87" xr:uid="{00000000-0005-0000-0000-0000B3010000}"/>
    <cellStyle name="Normal 2 13" xfId="88" xr:uid="{00000000-0005-0000-0000-0000B4010000}"/>
    <cellStyle name="Normal 2 14" xfId="89" xr:uid="{00000000-0005-0000-0000-0000B5010000}"/>
    <cellStyle name="Normal 2 15" xfId="316" xr:uid="{00000000-0005-0000-0000-0000B6010000}"/>
    <cellStyle name="Normal 2 15 2" xfId="516" xr:uid="{00000000-0005-0000-0000-0000B7010000}"/>
    <cellStyle name="Normal 2 2" xfId="9" xr:uid="{00000000-0005-0000-0000-0000B8010000}"/>
    <cellStyle name="Normal 2 2 2" xfId="27" xr:uid="{00000000-0005-0000-0000-0000B9010000}"/>
    <cellStyle name="Normal 2 2 2 2" xfId="414" xr:uid="{00000000-0005-0000-0000-0000BA010000}"/>
    <cellStyle name="Normal 2 2 2 2 2" xfId="615" xr:uid="{00000000-0005-0000-0000-0000BB010000}"/>
    <cellStyle name="Normal 2 2 2 2 2 2" xfId="616" xr:uid="{00000000-0005-0000-0000-0000BC010000}"/>
    <cellStyle name="Normal 2 2 2 2 2 2 2" xfId="617" xr:uid="{00000000-0005-0000-0000-0000BD010000}"/>
    <cellStyle name="Normal 2 2 2 2 2 3" xfId="618" xr:uid="{00000000-0005-0000-0000-0000BE010000}"/>
    <cellStyle name="Normal 2 2 2 2 3" xfId="619" xr:uid="{00000000-0005-0000-0000-0000BF010000}"/>
    <cellStyle name="Normal 2 2 2 2 3 2" xfId="620" xr:uid="{00000000-0005-0000-0000-0000C0010000}"/>
    <cellStyle name="Normal 2 2 2 2 4" xfId="621" xr:uid="{00000000-0005-0000-0000-0000C1010000}"/>
    <cellStyle name="Normal 2 2 2 2 5" xfId="614" xr:uid="{00000000-0005-0000-0000-0000C2010000}"/>
    <cellStyle name="Normal 2 2 2 3" xfId="622" xr:uid="{00000000-0005-0000-0000-0000C3010000}"/>
    <cellStyle name="Normal 2 2 2 3 2" xfId="623" xr:uid="{00000000-0005-0000-0000-0000C4010000}"/>
    <cellStyle name="Normal 2 2 2 3 2 2" xfId="624" xr:uid="{00000000-0005-0000-0000-0000C5010000}"/>
    <cellStyle name="Normal 2 2 2 3 3" xfId="625" xr:uid="{00000000-0005-0000-0000-0000C6010000}"/>
    <cellStyle name="Normal 2 2 2 4" xfId="626" xr:uid="{00000000-0005-0000-0000-0000C7010000}"/>
    <cellStyle name="Normal 2 2 2 4 2" xfId="627" xr:uid="{00000000-0005-0000-0000-0000C8010000}"/>
    <cellStyle name="Normal 2 2 2 5" xfId="628" xr:uid="{00000000-0005-0000-0000-0000C9010000}"/>
    <cellStyle name="Normal 2 2 2 6" xfId="613" xr:uid="{00000000-0005-0000-0000-0000CA010000}"/>
    <cellStyle name="Normal 2 2 3" xfId="432" xr:uid="{00000000-0005-0000-0000-0000CB010000}"/>
    <cellStyle name="Normal 2 2 3 2" xfId="630" xr:uid="{00000000-0005-0000-0000-0000CC010000}"/>
    <cellStyle name="Normal 2 2 3 2 2" xfId="631" xr:uid="{00000000-0005-0000-0000-0000CD010000}"/>
    <cellStyle name="Normal 2 2 3 2 2 2" xfId="632" xr:uid="{00000000-0005-0000-0000-0000CE010000}"/>
    <cellStyle name="Normal 2 2 3 2 3" xfId="633" xr:uid="{00000000-0005-0000-0000-0000CF010000}"/>
    <cellStyle name="Normal 2 2 3 3" xfId="634" xr:uid="{00000000-0005-0000-0000-0000D0010000}"/>
    <cellStyle name="Normal 2 2 3 3 2" xfId="635" xr:uid="{00000000-0005-0000-0000-0000D1010000}"/>
    <cellStyle name="Normal 2 2 3 4" xfId="636" xr:uid="{00000000-0005-0000-0000-0000D2010000}"/>
    <cellStyle name="Normal 2 2 3 5" xfId="629" xr:uid="{00000000-0005-0000-0000-0000D3010000}"/>
    <cellStyle name="Normal 2 2 4" xfId="485" xr:uid="{00000000-0005-0000-0000-0000D4010000}"/>
    <cellStyle name="Normal 2 2 4 2" xfId="638" xr:uid="{00000000-0005-0000-0000-0000D5010000}"/>
    <cellStyle name="Normal 2 2 4 2 2" xfId="639" xr:uid="{00000000-0005-0000-0000-0000D6010000}"/>
    <cellStyle name="Normal 2 2 4 3" xfId="640" xr:uid="{00000000-0005-0000-0000-0000D7010000}"/>
    <cellStyle name="Normal 2 2 4 4" xfId="637" xr:uid="{00000000-0005-0000-0000-0000D8010000}"/>
    <cellStyle name="Normal 2 2 5" xfId="641" xr:uid="{00000000-0005-0000-0000-0000D9010000}"/>
    <cellStyle name="Normal 2 2 5 2" xfId="642" xr:uid="{00000000-0005-0000-0000-0000DA010000}"/>
    <cellStyle name="Normal 2 2 6" xfId="643" xr:uid="{00000000-0005-0000-0000-0000DB010000}"/>
    <cellStyle name="Normal 2 2 7" xfId="644" xr:uid="{00000000-0005-0000-0000-0000DC010000}"/>
    <cellStyle name="Normal 2 2 8" xfId="612" xr:uid="{00000000-0005-0000-0000-0000DD010000}"/>
    <cellStyle name="Normal 2 3" xfId="90" xr:uid="{00000000-0005-0000-0000-0000DE010000}"/>
    <cellStyle name="Normal 2 3 2" xfId="91" xr:uid="{00000000-0005-0000-0000-0000DF010000}"/>
    <cellStyle name="Normal 2 3 2 2" xfId="646" xr:uid="{00000000-0005-0000-0000-0000E0010000}"/>
    <cellStyle name="Normal 2 3 3" xfId="224" xr:uid="{00000000-0005-0000-0000-0000E1010000}"/>
    <cellStyle name="Normal 2 3 3 2" xfId="433" xr:uid="{00000000-0005-0000-0000-0000E2010000}"/>
    <cellStyle name="Normal 2 3 3 3" xfId="647" xr:uid="{00000000-0005-0000-0000-0000E3010000}"/>
    <cellStyle name="Normal 2 3 4" xfId="401" xr:uid="{00000000-0005-0000-0000-0000E4010000}"/>
    <cellStyle name="Normal 2 3 5" xfId="530" xr:uid="{00000000-0005-0000-0000-0000E5010000}"/>
    <cellStyle name="Normal 2 3 6" xfId="312" xr:uid="{00000000-0005-0000-0000-0000E6010000}"/>
    <cellStyle name="Normal 2 3 7" xfId="645" xr:uid="{00000000-0005-0000-0000-0000E7010000}"/>
    <cellStyle name="Normal 2 3 8" xfId="813" xr:uid="{00000000-0005-0000-0000-00004A000000}"/>
    <cellStyle name="Normal 2 4" xfId="92" xr:uid="{00000000-0005-0000-0000-0000E8010000}"/>
    <cellStyle name="Normal 2 4 2" xfId="648" xr:uid="{00000000-0005-0000-0000-0000E9010000}"/>
    <cellStyle name="Normal 2 5" xfId="93" xr:uid="{00000000-0005-0000-0000-0000EA010000}"/>
    <cellStyle name="Normal 2 5 2" xfId="650" xr:uid="{00000000-0005-0000-0000-0000EB010000}"/>
    <cellStyle name="Normal 2 5 3" xfId="649" xr:uid="{00000000-0005-0000-0000-0000EC010000}"/>
    <cellStyle name="Normal 2 6" xfId="94" xr:uid="{00000000-0005-0000-0000-0000ED010000}"/>
    <cellStyle name="Normal 2 6 2" xfId="652" xr:uid="{00000000-0005-0000-0000-0000EE010000}"/>
    <cellStyle name="Normal 2 6 3" xfId="651" xr:uid="{00000000-0005-0000-0000-0000EF010000}"/>
    <cellStyle name="Normal 2 7" xfId="95" xr:uid="{00000000-0005-0000-0000-0000F0010000}"/>
    <cellStyle name="Normal 2 8" xfId="96" xr:uid="{00000000-0005-0000-0000-0000F1010000}"/>
    <cellStyle name="Normal 2 9" xfId="97" xr:uid="{00000000-0005-0000-0000-0000F2010000}"/>
    <cellStyle name="Normal 20" xfId="110" xr:uid="{00000000-0005-0000-0000-0000F3010000}"/>
    <cellStyle name="Normal 20 2" xfId="390" xr:uid="{00000000-0005-0000-0000-0000F4010000}"/>
    <cellStyle name="Normal 20 2 2" xfId="434" xr:uid="{00000000-0005-0000-0000-0000F5010000}"/>
    <cellStyle name="Normal 20 3" xfId="653" xr:uid="{00000000-0005-0000-0000-0000F6010000}"/>
    <cellStyle name="Normal 21" xfId="152" xr:uid="{00000000-0005-0000-0000-0000F7010000}"/>
    <cellStyle name="Normal 21 2" xfId="261" xr:uid="{00000000-0005-0000-0000-0000F8010000}"/>
    <cellStyle name="Normal 21 2 2" xfId="391" xr:uid="{00000000-0005-0000-0000-0000F9010000}"/>
    <cellStyle name="Normal 21 2 3" xfId="655" xr:uid="{00000000-0005-0000-0000-0000FA010000}"/>
    <cellStyle name="Normal 21 3" xfId="318" xr:uid="{00000000-0005-0000-0000-0000FB010000}"/>
    <cellStyle name="Normal 21 4" xfId="654" xr:uid="{00000000-0005-0000-0000-0000FC010000}"/>
    <cellStyle name="Normal 22" xfId="191" xr:uid="{00000000-0005-0000-0000-0000FD010000}"/>
    <cellStyle name="Normal 22 2" xfId="281" xr:uid="{00000000-0005-0000-0000-0000FE010000}"/>
    <cellStyle name="Normal 22 2 2" xfId="435" xr:uid="{00000000-0005-0000-0000-0000FF010000}"/>
    <cellStyle name="Normal 22 2 3" xfId="518" xr:uid="{00000000-0005-0000-0000-000000020000}"/>
    <cellStyle name="Normal 22 2 4" xfId="393" xr:uid="{00000000-0005-0000-0000-000001020000}"/>
    <cellStyle name="Normal 22 3" xfId="319" xr:uid="{00000000-0005-0000-0000-000002020000}"/>
    <cellStyle name="Normal 22 4" xfId="656" xr:uid="{00000000-0005-0000-0000-000003020000}"/>
    <cellStyle name="Normal 23" xfId="192" xr:uid="{00000000-0005-0000-0000-000004020000}"/>
    <cellStyle name="Normal 23 2" xfId="282" xr:uid="{00000000-0005-0000-0000-000005020000}"/>
    <cellStyle name="Normal 23 2 2" xfId="445" xr:uid="{00000000-0005-0000-0000-000006020000}"/>
    <cellStyle name="Normal 23 3" xfId="398" xr:uid="{00000000-0005-0000-0000-000007020000}"/>
    <cellStyle name="Normal 23 4" xfId="356" xr:uid="{00000000-0005-0000-0000-000008020000}"/>
    <cellStyle name="Normal 23 5" xfId="801" xr:uid="{00000000-0005-0000-0000-000009020000}"/>
    <cellStyle name="Normal 24" xfId="212" xr:uid="{00000000-0005-0000-0000-00000A020000}"/>
    <cellStyle name="Normal 24 2" xfId="215" xr:uid="{00000000-0005-0000-0000-00000B020000}"/>
    <cellStyle name="Normal 24 2 2" xfId="529" xr:uid="{00000000-0005-0000-0000-00000C020000}"/>
    <cellStyle name="Normal 24 2 3" xfId="403" xr:uid="{00000000-0005-0000-0000-00000D020000}"/>
    <cellStyle name="Normal 24 3" xfId="491" xr:uid="{00000000-0005-0000-0000-00000E020000}"/>
    <cellStyle name="Normal 24 4" xfId="358" xr:uid="{00000000-0005-0000-0000-00000F020000}"/>
    <cellStyle name="Normal 25" xfId="213" xr:uid="{00000000-0005-0000-0000-000010020000}"/>
    <cellStyle name="Normal 25 2" xfId="492" xr:uid="{00000000-0005-0000-0000-000011020000}"/>
    <cellStyle name="Normal 25 3" xfId="404" xr:uid="{00000000-0005-0000-0000-000012020000}"/>
    <cellStyle name="Normal 26" xfId="405" xr:uid="{00000000-0005-0000-0000-000013020000}"/>
    <cellStyle name="Normal 27" xfId="446" xr:uid="{00000000-0005-0000-0000-000014020000}"/>
    <cellStyle name="Normal 28" xfId="447" xr:uid="{00000000-0005-0000-0000-000015020000}"/>
    <cellStyle name="Normal 29" xfId="460" xr:uid="{00000000-0005-0000-0000-000016020000}"/>
    <cellStyle name="Normal 3" xfId="10" xr:uid="{00000000-0005-0000-0000-000017020000}"/>
    <cellStyle name="Normal 3 2" xfId="26" xr:uid="{00000000-0005-0000-0000-000018020000}"/>
    <cellStyle name="Normal 3 2 2" xfId="321" xr:uid="{00000000-0005-0000-0000-000019020000}"/>
    <cellStyle name="Normal 3 2 2 2" xfId="437" xr:uid="{00000000-0005-0000-0000-00001A020000}"/>
    <cellStyle name="Normal 3 2 2 2 2" xfId="659" xr:uid="{00000000-0005-0000-0000-00001B020000}"/>
    <cellStyle name="Normal 3 2 2 2 2 2" xfId="660" xr:uid="{00000000-0005-0000-0000-00001C020000}"/>
    <cellStyle name="Normal 3 2 2 2 2 2 2" xfId="661" xr:uid="{00000000-0005-0000-0000-00001D020000}"/>
    <cellStyle name="Normal 3 2 2 2 2 3" xfId="662" xr:uid="{00000000-0005-0000-0000-00001E020000}"/>
    <cellStyle name="Normal 3 2 2 2 3" xfId="663" xr:uid="{00000000-0005-0000-0000-00001F020000}"/>
    <cellStyle name="Normal 3 2 2 2 3 2" xfId="664" xr:uid="{00000000-0005-0000-0000-000020020000}"/>
    <cellStyle name="Normal 3 2 2 2 4" xfId="665" xr:uid="{00000000-0005-0000-0000-000021020000}"/>
    <cellStyle name="Normal 3 2 2 2 5" xfId="658" xr:uid="{00000000-0005-0000-0000-000022020000}"/>
    <cellStyle name="Normal 3 2 2 3" xfId="666" xr:uid="{00000000-0005-0000-0000-000023020000}"/>
    <cellStyle name="Normal 3 2 2 3 2" xfId="667" xr:uid="{00000000-0005-0000-0000-000024020000}"/>
    <cellStyle name="Normal 3 2 2 3 2 2" xfId="668" xr:uid="{00000000-0005-0000-0000-000025020000}"/>
    <cellStyle name="Normal 3 2 2 3 3" xfId="669" xr:uid="{00000000-0005-0000-0000-000026020000}"/>
    <cellStyle name="Normal 3 2 2 4" xfId="670" xr:uid="{00000000-0005-0000-0000-000027020000}"/>
    <cellStyle name="Normal 3 2 2 4 2" xfId="671" xr:uid="{00000000-0005-0000-0000-000028020000}"/>
    <cellStyle name="Normal 3 2 2 5" xfId="672" xr:uid="{00000000-0005-0000-0000-000029020000}"/>
    <cellStyle name="Normal 3 2 2 6" xfId="657" xr:uid="{00000000-0005-0000-0000-00002A020000}"/>
    <cellStyle name="Normal 3 2 3" xfId="360" xr:uid="{00000000-0005-0000-0000-00002B020000}"/>
    <cellStyle name="Normal 3 2 3 2" xfId="407" xr:uid="{00000000-0005-0000-0000-00002C020000}"/>
    <cellStyle name="Normal 3 2 3 2 2" xfId="675" xr:uid="{00000000-0005-0000-0000-00002D020000}"/>
    <cellStyle name="Normal 3 2 3 2 2 2" xfId="676" xr:uid="{00000000-0005-0000-0000-00002E020000}"/>
    <cellStyle name="Normal 3 2 3 2 3" xfId="677" xr:uid="{00000000-0005-0000-0000-00002F020000}"/>
    <cellStyle name="Normal 3 2 3 2 4" xfId="674" xr:uid="{00000000-0005-0000-0000-000030020000}"/>
    <cellStyle name="Normal 3 2 3 3" xfId="531" xr:uid="{00000000-0005-0000-0000-000031020000}"/>
    <cellStyle name="Normal 3 2 3 3 2" xfId="679" xr:uid="{00000000-0005-0000-0000-000032020000}"/>
    <cellStyle name="Normal 3 2 3 3 3" xfId="678" xr:uid="{00000000-0005-0000-0000-000033020000}"/>
    <cellStyle name="Normal 3 2 3 4" xfId="680" xr:uid="{00000000-0005-0000-0000-000034020000}"/>
    <cellStyle name="Normal 3 2 3 5" xfId="673" xr:uid="{00000000-0005-0000-0000-000035020000}"/>
    <cellStyle name="Normal 3 2 4" xfId="376" xr:uid="{00000000-0005-0000-0000-000036020000}"/>
    <cellStyle name="Normal 3 2 4 2" xfId="514" xr:uid="{00000000-0005-0000-0000-000037020000}"/>
    <cellStyle name="Normal 3 2 4 2 2" xfId="683" xr:uid="{00000000-0005-0000-0000-000038020000}"/>
    <cellStyle name="Normal 3 2 4 2 3" xfId="682" xr:uid="{00000000-0005-0000-0000-000039020000}"/>
    <cellStyle name="Normal 3 2 4 3" xfId="684" xr:uid="{00000000-0005-0000-0000-00003A020000}"/>
    <cellStyle name="Normal 3 2 4 4" xfId="681" xr:uid="{00000000-0005-0000-0000-00003B020000}"/>
    <cellStyle name="Normal 3 2 5" xfId="481" xr:uid="{00000000-0005-0000-0000-00003C020000}"/>
    <cellStyle name="Normal 3 2 5 2" xfId="686" xr:uid="{00000000-0005-0000-0000-00003D020000}"/>
    <cellStyle name="Normal 3 2 5 3" xfId="685" xr:uid="{00000000-0005-0000-0000-00003E020000}"/>
    <cellStyle name="Normal 3 2 6" xfId="687" xr:uid="{00000000-0005-0000-0000-00003F020000}"/>
    <cellStyle name="Normal 3 2 6 2" xfId="688" xr:uid="{00000000-0005-0000-0000-000040020000}"/>
    <cellStyle name="Normal 3 2 7" xfId="689" xr:uid="{00000000-0005-0000-0000-000041020000}"/>
    <cellStyle name="Normal 3 2 8" xfId="561" xr:uid="{00000000-0005-0000-0000-000042020000}"/>
    <cellStyle name="Normal 3 3" xfId="218" xr:uid="{00000000-0005-0000-0000-000043020000}"/>
    <cellStyle name="Normal 3 3 2" xfId="436" xr:uid="{00000000-0005-0000-0000-000044020000}"/>
    <cellStyle name="Normal 3 3 3" xfId="489" xr:uid="{00000000-0005-0000-0000-000045020000}"/>
    <cellStyle name="Normal 3 3 4" xfId="320" xr:uid="{00000000-0005-0000-0000-000046020000}"/>
    <cellStyle name="Normal 3 4" xfId="359" xr:uid="{00000000-0005-0000-0000-000047020000}"/>
    <cellStyle name="Normal 3 4 2" xfId="448" xr:uid="{00000000-0005-0000-0000-000048020000}"/>
    <cellStyle name="Normal 3 4 3" xfId="690" xr:uid="{00000000-0005-0000-0000-000049020000}"/>
    <cellStyle name="Normal 3 5" xfId="363" xr:uid="{00000000-0005-0000-0000-00004A020000}"/>
    <cellStyle name="Normal 3 6" xfId="478" xr:uid="{00000000-0005-0000-0000-00004B020000}"/>
    <cellStyle name="Normal 3 7" xfId="560" xr:uid="{00000000-0005-0000-0000-00004C020000}"/>
    <cellStyle name="Normal 3 8" xfId="807" xr:uid="{00000000-0005-0000-0000-000053000000}"/>
    <cellStyle name="Normal 30" xfId="536" xr:uid="{00000000-0005-0000-0000-00004D020000}"/>
    <cellStyle name="Normal 31" xfId="559" xr:uid="{00000000-0005-0000-0000-00004E020000}"/>
    <cellStyle name="Normal 32" xfId="803" xr:uid="{00000000-0005-0000-0000-00004F020000}"/>
    <cellStyle name="Normal 33" xfId="815" xr:uid="{EBECB1D5-37BF-483D-B245-AF53C11090D4}"/>
    <cellStyle name="Normal 34" xfId="817" xr:uid="{56A3A35C-6828-4B89-93B3-B8E2A38EECB0}"/>
    <cellStyle name="Normal 4" xfId="11" xr:uid="{00000000-0005-0000-0000-000050020000}"/>
    <cellStyle name="Normal 4 2" xfId="12" xr:uid="{00000000-0005-0000-0000-000051020000}"/>
    <cellStyle name="Normal 4 2 2" xfId="692" xr:uid="{00000000-0005-0000-0000-000052020000}"/>
    <cellStyle name="Normal 4 2 2 2" xfId="693" xr:uid="{00000000-0005-0000-0000-000053020000}"/>
    <cellStyle name="Normal 4 2 2 2 2" xfId="694" xr:uid="{00000000-0005-0000-0000-000054020000}"/>
    <cellStyle name="Normal 4 2 2 2 2 2" xfId="695" xr:uid="{00000000-0005-0000-0000-000055020000}"/>
    <cellStyle name="Normal 4 2 2 2 3" xfId="696" xr:uid="{00000000-0005-0000-0000-000056020000}"/>
    <cellStyle name="Normal 4 2 2 3" xfId="697" xr:uid="{00000000-0005-0000-0000-000057020000}"/>
    <cellStyle name="Normal 4 2 2 3 2" xfId="698" xr:uid="{00000000-0005-0000-0000-000058020000}"/>
    <cellStyle name="Normal 4 2 2 4" xfId="699" xr:uid="{00000000-0005-0000-0000-000059020000}"/>
    <cellStyle name="Normal 4 2 3" xfId="700" xr:uid="{00000000-0005-0000-0000-00005A020000}"/>
    <cellStyle name="Normal 4 2 3 2" xfId="701" xr:uid="{00000000-0005-0000-0000-00005B020000}"/>
    <cellStyle name="Normal 4 2 3 2 2" xfId="702" xr:uid="{00000000-0005-0000-0000-00005C020000}"/>
    <cellStyle name="Normal 4 2 3 3" xfId="703" xr:uid="{00000000-0005-0000-0000-00005D020000}"/>
    <cellStyle name="Normal 4 2 4" xfId="704" xr:uid="{00000000-0005-0000-0000-00005E020000}"/>
    <cellStyle name="Normal 4 2 4 2" xfId="705" xr:uid="{00000000-0005-0000-0000-00005F020000}"/>
    <cellStyle name="Normal 4 2 5" xfId="706" xr:uid="{00000000-0005-0000-0000-000060020000}"/>
    <cellStyle name="Normal 4 2 5 2" xfId="707" xr:uid="{00000000-0005-0000-0000-000061020000}"/>
    <cellStyle name="Normal 4 2 6" xfId="708" xr:uid="{00000000-0005-0000-0000-000062020000}"/>
    <cellStyle name="Normal 4 2 7" xfId="691" xr:uid="{00000000-0005-0000-0000-000063020000}"/>
    <cellStyle name="Normal 4 3" xfId="322" xr:uid="{00000000-0005-0000-0000-000064020000}"/>
    <cellStyle name="Normal 4 3 2" xfId="449" xr:uid="{00000000-0005-0000-0000-000065020000}"/>
    <cellStyle name="Normal 4 3 2 2" xfId="711" xr:uid="{00000000-0005-0000-0000-000066020000}"/>
    <cellStyle name="Normal 4 3 2 2 2" xfId="712" xr:uid="{00000000-0005-0000-0000-000067020000}"/>
    <cellStyle name="Normal 4 3 2 3" xfId="713" xr:uid="{00000000-0005-0000-0000-000068020000}"/>
    <cellStyle name="Normal 4 3 2 4" xfId="710" xr:uid="{00000000-0005-0000-0000-000069020000}"/>
    <cellStyle name="Normal 4 3 3" xfId="490" xr:uid="{00000000-0005-0000-0000-00006A020000}"/>
    <cellStyle name="Normal 4 3 3 2" xfId="715" xr:uid="{00000000-0005-0000-0000-00006B020000}"/>
    <cellStyle name="Normal 4 3 3 3" xfId="714" xr:uid="{00000000-0005-0000-0000-00006C020000}"/>
    <cellStyle name="Normal 4 3 4" xfId="716" xr:uid="{00000000-0005-0000-0000-00006D020000}"/>
    <cellStyle name="Normal 4 3 5" xfId="709" xr:uid="{00000000-0005-0000-0000-00006E020000}"/>
    <cellStyle name="Normal 4 4" xfId="334" xr:uid="{00000000-0005-0000-0000-00006F020000}"/>
    <cellStyle name="Normal 4 4 2" xfId="718" xr:uid="{00000000-0005-0000-0000-000070020000}"/>
    <cellStyle name="Normal 4 4 2 2" xfId="719" xr:uid="{00000000-0005-0000-0000-000071020000}"/>
    <cellStyle name="Normal 4 4 3" xfId="720" xr:uid="{00000000-0005-0000-0000-000072020000}"/>
    <cellStyle name="Normal 4 4 4" xfId="717" xr:uid="{00000000-0005-0000-0000-000073020000}"/>
    <cellStyle name="Normal 4 5" xfId="361" xr:uid="{00000000-0005-0000-0000-000074020000}"/>
    <cellStyle name="Normal 4 5 2" xfId="532" xr:uid="{00000000-0005-0000-0000-000075020000}"/>
    <cellStyle name="Normal 4 5 2 2" xfId="722" xr:uid="{00000000-0005-0000-0000-000076020000}"/>
    <cellStyle name="Normal 4 5 3" xfId="721" xr:uid="{00000000-0005-0000-0000-000077020000}"/>
    <cellStyle name="Normal 4 6" xfId="480" xr:uid="{00000000-0005-0000-0000-000078020000}"/>
    <cellStyle name="Normal 4 6 2" xfId="527" xr:uid="{00000000-0005-0000-0000-000079020000}"/>
    <cellStyle name="Normal 4 6 3" xfId="723" xr:uid="{00000000-0005-0000-0000-00007A020000}"/>
    <cellStyle name="Normal 4 7" xfId="303" xr:uid="{00000000-0005-0000-0000-00007B020000}"/>
    <cellStyle name="Normal 4 7 2" xfId="724" xr:uid="{00000000-0005-0000-0000-00007C020000}"/>
    <cellStyle name="Normal 4 8" xfId="562" xr:uid="{00000000-0005-0000-0000-00007D020000}"/>
    <cellStyle name="Normal 5" xfId="13" xr:uid="{00000000-0005-0000-0000-00007E020000}"/>
    <cellStyle name="Normal 5 2" xfId="323" xr:uid="{00000000-0005-0000-0000-00007F020000}"/>
    <cellStyle name="Normal 5 2 2" xfId="379" xr:uid="{00000000-0005-0000-0000-000080020000}"/>
    <cellStyle name="Normal 5 2 2 2" xfId="520" xr:uid="{00000000-0005-0000-0000-000081020000}"/>
    <cellStyle name="Normal 5 2 2 2 2" xfId="728" xr:uid="{00000000-0005-0000-0000-000082020000}"/>
    <cellStyle name="Normal 5 2 2 2 2 2" xfId="729" xr:uid="{00000000-0005-0000-0000-000083020000}"/>
    <cellStyle name="Normal 5 2 2 2 3" xfId="730" xr:uid="{00000000-0005-0000-0000-000084020000}"/>
    <cellStyle name="Normal 5 2 2 2 4" xfId="727" xr:uid="{00000000-0005-0000-0000-000085020000}"/>
    <cellStyle name="Normal 5 2 2 3" xfId="731" xr:uid="{00000000-0005-0000-0000-000086020000}"/>
    <cellStyle name="Normal 5 2 2 3 2" xfId="732" xr:uid="{00000000-0005-0000-0000-000087020000}"/>
    <cellStyle name="Normal 5 2 2 4" xfId="733" xr:uid="{00000000-0005-0000-0000-000088020000}"/>
    <cellStyle name="Normal 5 2 2 5" xfId="726" xr:uid="{00000000-0005-0000-0000-000089020000}"/>
    <cellStyle name="Normal 5 2 3" xfId="734" xr:uid="{00000000-0005-0000-0000-00008A020000}"/>
    <cellStyle name="Normal 5 2 3 2" xfId="735" xr:uid="{00000000-0005-0000-0000-00008B020000}"/>
    <cellStyle name="Normal 5 2 3 2 2" xfId="736" xr:uid="{00000000-0005-0000-0000-00008C020000}"/>
    <cellStyle name="Normal 5 2 3 3" xfId="737" xr:uid="{00000000-0005-0000-0000-00008D020000}"/>
    <cellStyle name="Normal 5 2 4" xfId="738" xr:uid="{00000000-0005-0000-0000-00008E020000}"/>
    <cellStyle name="Normal 5 2 4 2" xfId="739" xr:uid="{00000000-0005-0000-0000-00008F020000}"/>
    <cellStyle name="Normal 5 2 5" xfId="740" xr:uid="{00000000-0005-0000-0000-000090020000}"/>
    <cellStyle name="Normal 5 2 6" xfId="725" xr:uid="{00000000-0005-0000-0000-000091020000}"/>
    <cellStyle name="Normal 5 3" xfId="335" xr:uid="{00000000-0005-0000-0000-000092020000}"/>
    <cellStyle name="Normal 5 3 2" xfId="438" xr:uid="{00000000-0005-0000-0000-000093020000}"/>
    <cellStyle name="Normal 5 3 2 2" xfId="743" xr:uid="{00000000-0005-0000-0000-000094020000}"/>
    <cellStyle name="Normal 5 3 2 2 2" xfId="744" xr:uid="{00000000-0005-0000-0000-000095020000}"/>
    <cellStyle name="Normal 5 3 2 3" xfId="745" xr:uid="{00000000-0005-0000-0000-000096020000}"/>
    <cellStyle name="Normal 5 3 2 4" xfId="742" xr:uid="{00000000-0005-0000-0000-000097020000}"/>
    <cellStyle name="Normal 5 3 3" xfId="525" xr:uid="{00000000-0005-0000-0000-000098020000}"/>
    <cellStyle name="Normal 5 3 3 2" xfId="747" xr:uid="{00000000-0005-0000-0000-000099020000}"/>
    <cellStyle name="Normal 5 3 3 3" xfId="746" xr:uid="{00000000-0005-0000-0000-00009A020000}"/>
    <cellStyle name="Normal 5 3 4" xfId="748" xr:uid="{00000000-0005-0000-0000-00009B020000}"/>
    <cellStyle name="Normal 5 3 5" xfId="741" xr:uid="{00000000-0005-0000-0000-00009C020000}"/>
    <cellStyle name="Normal 5 4" xfId="337" xr:uid="{00000000-0005-0000-0000-00009D020000}"/>
    <cellStyle name="Normal 5 4 2" xfId="450" xr:uid="{00000000-0005-0000-0000-00009E020000}"/>
    <cellStyle name="Normal 5 4 2 2" xfId="751" xr:uid="{00000000-0005-0000-0000-00009F020000}"/>
    <cellStyle name="Normal 5 4 2 3" xfId="750" xr:uid="{00000000-0005-0000-0000-0000A0020000}"/>
    <cellStyle name="Normal 5 4 3" xfId="526" xr:uid="{00000000-0005-0000-0000-0000A1020000}"/>
    <cellStyle name="Normal 5 4 3 2" xfId="752" xr:uid="{00000000-0005-0000-0000-0000A2020000}"/>
    <cellStyle name="Normal 5 4 4" xfId="749" xr:uid="{00000000-0005-0000-0000-0000A3020000}"/>
    <cellStyle name="Normal 5 5" xfId="364" xr:uid="{00000000-0005-0000-0000-0000A4020000}"/>
    <cellStyle name="Normal 5 5 2" xfId="754" xr:uid="{00000000-0005-0000-0000-0000A5020000}"/>
    <cellStyle name="Normal 5 5 3" xfId="753" xr:uid="{00000000-0005-0000-0000-0000A6020000}"/>
    <cellStyle name="Normal 5 6" xfId="479" xr:uid="{00000000-0005-0000-0000-0000A7020000}"/>
    <cellStyle name="Normal 5 6 2" xfId="535" xr:uid="{00000000-0005-0000-0000-0000A8020000}"/>
    <cellStyle name="Normal 5 6 3" xfId="755" xr:uid="{00000000-0005-0000-0000-0000A9020000}"/>
    <cellStyle name="Normal 5 7" xfId="304" xr:uid="{00000000-0005-0000-0000-0000AA020000}"/>
    <cellStyle name="Normal 5 7 2" xfId="756" xr:uid="{00000000-0005-0000-0000-0000AB020000}"/>
    <cellStyle name="Normal 6" xfId="14" xr:uid="{00000000-0005-0000-0000-0000AC020000}"/>
    <cellStyle name="Normal 6 2" xfId="325" xr:uid="{00000000-0005-0000-0000-0000AD020000}"/>
    <cellStyle name="Normal 6 2 2" xfId="439" xr:uid="{00000000-0005-0000-0000-0000AE020000}"/>
    <cellStyle name="Normal 6 2 2 2" xfId="521" xr:uid="{00000000-0005-0000-0000-0000AF020000}"/>
    <cellStyle name="Normal 6 2 2 2 2" xfId="760" xr:uid="{00000000-0005-0000-0000-0000B0020000}"/>
    <cellStyle name="Normal 6 2 2 2 2 2" xfId="761" xr:uid="{00000000-0005-0000-0000-0000B1020000}"/>
    <cellStyle name="Normal 6 2 2 2 3" xfId="762" xr:uid="{00000000-0005-0000-0000-0000B2020000}"/>
    <cellStyle name="Normal 6 2 2 2 4" xfId="759" xr:uid="{00000000-0005-0000-0000-0000B3020000}"/>
    <cellStyle name="Normal 6 2 2 3" xfId="763" xr:uid="{00000000-0005-0000-0000-0000B4020000}"/>
    <cellStyle name="Normal 6 2 2 3 2" xfId="764" xr:uid="{00000000-0005-0000-0000-0000B5020000}"/>
    <cellStyle name="Normal 6 2 2 4" xfId="765" xr:uid="{00000000-0005-0000-0000-0000B6020000}"/>
    <cellStyle name="Normal 6 2 2 5" xfId="758" xr:uid="{00000000-0005-0000-0000-0000B7020000}"/>
    <cellStyle name="Normal 6 2 3" xfId="766" xr:uid="{00000000-0005-0000-0000-0000B8020000}"/>
    <cellStyle name="Normal 6 2 3 2" xfId="767" xr:uid="{00000000-0005-0000-0000-0000B9020000}"/>
    <cellStyle name="Normal 6 2 3 2 2" xfId="768" xr:uid="{00000000-0005-0000-0000-0000BA020000}"/>
    <cellStyle name="Normal 6 2 3 3" xfId="769" xr:uid="{00000000-0005-0000-0000-0000BB020000}"/>
    <cellStyle name="Normal 6 2 4" xfId="770" xr:uid="{00000000-0005-0000-0000-0000BC020000}"/>
    <cellStyle name="Normal 6 2 4 2" xfId="771" xr:uid="{00000000-0005-0000-0000-0000BD020000}"/>
    <cellStyle name="Normal 6 2 5" xfId="772" xr:uid="{00000000-0005-0000-0000-0000BE020000}"/>
    <cellStyle name="Normal 6 2 6" xfId="757" xr:uid="{00000000-0005-0000-0000-0000BF020000}"/>
    <cellStyle name="Normal 6 3" xfId="773" xr:uid="{00000000-0005-0000-0000-0000C0020000}"/>
    <cellStyle name="Normal 6 3 2" xfId="774" xr:uid="{00000000-0005-0000-0000-0000C1020000}"/>
    <cellStyle name="Normal 6 3 2 2" xfId="775" xr:uid="{00000000-0005-0000-0000-0000C2020000}"/>
    <cellStyle name="Normal 6 3 2 2 2" xfId="776" xr:uid="{00000000-0005-0000-0000-0000C3020000}"/>
    <cellStyle name="Normal 6 3 2 3" xfId="777" xr:uid="{00000000-0005-0000-0000-0000C4020000}"/>
    <cellStyle name="Normal 6 3 3" xfId="778" xr:uid="{00000000-0005-0000-0000-0000C5020000}"/>
    <cellStyle name="Normal 6 3 3 2" xfId="779" xr:uid="{00000000-0005-0000-0000-0000C6020000}"/>
    <cellStyle name="Normal 6 3 4" xfId="780" xr:uid="{00000000-0005-0000-0000-0000C7020000}"/>
    <cellStyle name="Normal 6 4" xfId="781" xr:uid="{00000000-0005-0000-0000-0000C8020000}"/>
    <cellStyle name="Normal 6 4 2" xfId="782" xr:uid="{00000000-0005-0000-0000-0000C9020000}"/>
    <cellStyle name="Normal 6 4 2 2" xfId="783" xr:uid="{00000000-0005-0000-0000-0000CA020000}"/>
    <cellStyle name="Normal 6 4 3" xfId="784" xr:uid="{00000000-0005-0000-0000-0000CB020000}"/>
    <cellStyle name="Normal 6 5" xfId="785" xr:uid="{00000000-0005-0000-0000-0000CC020000}"/>
    <cellStyle name="Normal 6 5 2" xfId="786" xr:uid="{00000000-0005-0000-0000-0000CD020000}"/>
    <cellStyle name="Normal 6 6" xfId="787" xr:uid="{00000000-0005-0000-0000-0000CE020000}"/>
    <cellStyle name="Normal 6 6 2" xfId="788" xr:uid="{00000000-0005-0000-0000-0000CF020000}"/>
    <cellStyle name="Normal 6 7" xfId="789" xr:uid="{00000000-0005-0000-0000-0000D0020000}"/>
    <cellStyle name="Normal 7" xfId="15" xr:uid="{00000000-0005-0000-0000-0000D1020000}"/>
    <cellStyle name="Normal 7 2" xfId="35" xr:uid="{00000000-0005-0000-0000-0000D2020000}"/>
    <cellStyle name="Normal 7 2 2" xfId="790" xr:uid="{00000000-0005-0000-0000-0000D3020000}"/>
    <cellStyle name="Normal 7 3" xfId="326" xr:uid="{00000000-0005-0000-0000-0000D4020000}"/>
    <cellStyle name="Normal 7 3 2" xfId="440" xr:uid="{00000000-0005-0000-0000-0000D5020000}"/>
    <cellStyle name="Normal 7 4" xfId="336" xr:uid="{00000000-0005-0000-0000-0000D6020000}"/>
    <cellStyle name="Normal 7 4 2" xfId="452" xr:uid="{00000000-0005-0000-0000-0000D7020000}"/>
    <cellStyle name="Normal 7 5" xfId="510" xr:uid="{00000000-0005-0000-0000-0000D8020000}"/>
    <cellStyle name="Normal 7 6" xfId="305" xr:uid="{00000000-0005-0000-0000-0000D9020000}"/>
    <cellStyle name="Normal 8" xfId="16" xr:uid="{00000000-0005-0000-0000-0000DA020000}"/>
    <cellStyle name="Normal 8 2" xfId="327" xr:uid="{00000000-0005-0000-0000-0000DB020000}"/>
    <cellStyle name="Normal 8 2 2" xfId="382" xr:uid="{00000000-0005-0000-0000-0000DC020000}"/>
    <cellStyle name="Normal 8 2 2 2" xfId="522" xr:uid="{00000000-0005-0000-0000-0000DD020000}"/>
    <cellStyle name="Normal 8 3" xfId="366" xr:uid="{00000000-0005-0000-0000-0000DE020000}"/>
    <cellStyle name="Normal 8 3 2" xfId="441" xr:uid="{00000000-0005-0000-0000-0000DF020000}"/>
    <cellStyle name="Normal 8 4" xfId="453" xr:uid="{00000000-0005-0000-0000-0000E0020000}"/>
    <cellStyle name="Normal 9" xfId="17" xr:uid="{00000000-0005-0000-0000-0000E1020000}"/>
    <cellStyle name="Normal 9 2" xfId="219" xr:uid="{00000000-0005-0000-0000-0000E2020000}"/>
    <cellStyle name="Normal 9 2 2" xfId="442" xr:uid="{00000000-0005-0000-0000-0000E3020000}"/>
    <cellStyle name="Normal 9 2 3" xfId="329" xr:uid="{00000000-0005-0000-0000-0000E4020000}"/>
    <cellStyle name="Normal 9 3" xfId="367" xr:uid="{00000000-0005-0000-0000-0000E5020000}"/>
    <cellStyle name="Normal 9 3 2" xfId="455" xr:uid="{00000000-0005-0000-0000-0000E6020000}"/>
    <cellStyle name="Normal 9 3 3" xfId="515" xr:uid="{00000000-0005-0000-0000-0000E7020000}"/>
    <cellStyle name="Normal 9 3 4" xfId="791" xr:uid="{00000000-0005-0000-0000-0000E8020000}"/>
    <cellStyle name="Normal 9 4" xfId="533" xr:uid="{00000000-0005-0000-0000-0000E9020000}"/>
    <cellStyle name="Normal_Convertidor Egresos" xfId="18" xr:uid="{00000000-0005-0000-0000-0000EB020000}"/>
    <cellStyle name="Normal_Hoja1" xfId="19" xr:uid="{00000000-0005-0000-0000-0000EE020000}"/>
    <cellStyle name="Normal_Machote Modificación Ingresos" xfId="20" xr:uid="{00000000-0005-0000-0000-0000F1020000}"/>
    <cellStyle name="Normal_Preupuesto Ordinariol Egresos 2009 Ajustado" xfId="816" xr:uid="{DA76CBA8-1004-4B00-A55A-83A53D76D0FE}"/>
    <cellStyle name="Notas 2" xfId="98" xr:uid="{00000000-0005-0000-0000-0000F2020000}"/>
    <cellStyle name="Notas 3" xfId="147" xr:uid="{00000000-0005-0000-0000-0000F3020000}"/>
    <cellStyle name="Notas 3 2" xfId="528" xr:uid="{00000000-0005-0000-0000-0000F4020000}"/>
    <cellStyle name="Notas 3 3" xfId="357" xr:uid="{00000000-0005-0000-0000-0000F5020000}"/>
    <cellStyle name="Notas 4" xfId="166" xr:uid="{00000000-0005-0000-0000-0000F6020000}"/>
    <cellStyle name="Notas 4 2" xfId="262" xr:uid="{00000000-0005-0000-0000-0000F7020000}"/>
    <cellStyle name="Notas 5" xfId="193" xr:uid="{00000000-0005-0000-0000-0000F8020000}"/>
    <cellStyle name="Notas 5 2" xfId="283" xr:uid="{00000000-0005-0000-0000-0000F9020000}"/>
    <cellStyle name="Porcentaje" xfId="21" builtinId="5"/>
    <cellStyle name="Porcentaje 2" xfId="22" xr:uid="{00000000-0005-0000-0000-0000FB020000}"/>
    <cellStyle name="Porcentaje 2 2" xfId="381" xr:uid="{00000000-0005-0000-0000-0000FC020000}"/>
    <cellStyle name="Porcentaje 2 3" xfId="792" xr:uid="{00000000-0005-0000-0000-0000FD020000}"/>
    <cellStyle name="Porcentaje 3" xfId="36" xr:uid="{00000000-0005-0000-0000-0000FE020000}"/>
    <cellStyle name="Porcentaje 3 2" xfId="222" xr:uid="{00000000-0005-0000-0000-0000FF020000}"/>
    <cellStyle name="Porcentaje 3 2 2" xfId="443" xr:uid="{00000000-0005-0000-0000-000000030000}"/>
    <cellStyle name="Porcentaje 3 2 3" xfId="377" xr:uid="{00000000-0005-0000-0000-000001030000}"/>
    <cellStyle name="Porcentaje 3 2 4" xfId="793" xr:uid="{00000000-0005-0000-0000-000002030000}"/>
    <cellStyle name="Porcentaje 3 3" xfId="534" xr:uid="{00000000-0005-0000-0000-000003030000}"/>
    <cellStyle name="Porcentaje 3 3 2" xfId="397" xr:uid="{00000000-0005-0000-0000-000004030000}"/>
    <cellStyle name="Porcentaje 3 4" xfId="315" xr:uid="{00000000-0005-0000-0000-000005030000}"/>
    <cellStyle name="Porcentaje 3 5" xfId="811" xr:uid="{00000000-0005-0000-0000-000068000000}"/>
    <cellStyle name="Porcentaje 4" xfId="220" xr:uid="{00000000-0005-0000-0000-000006030000}"/>
    <cellStyle name="Porcentaje 5" xfId="794" xr:uid="{00000000-0005-0000-0000-000007030000}"/>
    <cellStyle name="Porcentaje 5 2" xfId="795" xr:uid="{00000000-0005-0000-0000-000008030000}"/>
    <cellStyle name="Porcentaje 5 2 2" xfId="796" xr:uid="{00000000-0005-0000-0000-000009030000}"/>
    <cellStyle name="Porcentaje 5 3" xfId="797" xr:uid="{00000000-0005-0000-0000-00000A030000}"/>
    <cellStyle name="Porcentaje 5 3 2" xfId="798" xr:uid="{00000000-0005-0000-0000-00000B030000}"/>
    <cellStyle name="Porcentaje 6" xfId="799" xr:uid="{00000000-0005-0000-0000-00000C030000}"/>
    <cellStyle name="Porcentaje 7" xfId="814" xr:uid="{295AA128-3817-48D9-9AAF-1B2543CB82BF}"/>
    <cellStyle name="Porcentual 2" xfId="23" xr:uid="{00000000-0005-0000-0000-00000D030000}"/>
    <cellStyle name="Porcentual 2 2" xfId="378" xr:uid="{00000000-0005-0000-0000-00000E030000}"/>
    <cellStyle name="Porcentual 2 3" xfId="800" xr:uid="{00000000-0005-0000-0000-00000F030000}"/>
    <cellStyle name="Porcentual 3" xfId="24" xr:uid="{00000000-0005-0000-0000-000010030000}"/>
    <cellStyle name="Porcentual 4" xfId="99" xr:uid="{00000000-0005-0000-0000-000011030000}"/>
    <cellStyle name="Porcentual 4 2" xfId="100" xr:uid="{00000000-0005-0000-0000-000012030000}"/>
    <cellStyle name="Salida" xfId="119" builtinId="21" customBuiltin="1"/>
    <cellStyle name="Salida 2" xfId="101" xr:uid="{00000000-0005-0000-0000-000014030000}"/>
    <cellStyle name="Salida 3" xfId="161" xr:uid="{00000000-0005-0000-0000-000015030000}"/>
    <cellStyle name="Salida 4" xfId="234" xr:uid="{00000000-0005-0000-0000-000016030000}"/>
    <cellStyle name="Texto de advertencia" xfId="123" builtinId="11" customBuiltin="1"/>
    <cellStyle name="Texto de advertencia 2" xfId="102" xr:uid="{00000000-0005-0000-0000-000018030000}"/>
    <cellStyle name="Texto de advertencia 3" xfId="165" xr:uid="{00000000-0005-0000-0000-000019030000}"/>
    <cellStyle name="Texto de advertencia 4" xfId="238" xr:uid="{00000000-0005-0000-0000-00001A030000}"/>
    <cellStyle name="Texto explicativo" xfId="124" builtinId="53" customBuiltin="1"/>
    <cellStyle name="Texto explicativo 2" xfId="103" xr:uid="{00000000-0005-0000-0000-00001C030000}"/>
    <cellStyle name="Texto explicativo 3" xfId="167" xr:uid="{00000000-0005-0000-0000-00001D030000}"/>
    <cellStyle name="Texto explicativo 4" xfId="239" xr:uid="{00000000-0005-0000-0000-00001E030000}"/>
    <cellStyle name="Título" xfId="111" builtinId="15" customBuiltin="1"/>
    <cellStyle name="Título 1 2" xfId="104" xr:uid="{00000000-0005-0000-0000-000021030000}"/>
    <cellStyle name="Título 2" xfId="113" builtinId="17" customBuiltin="1"/>
    <cellStyle name="Título 2 2" xfId="105" xr:uid="{00000000-0005-0000-0000-000023030000}"/>
    <cellStyle name="Título 2 3" xfId="155" xr:uid="{00000000-0005-0000-0000-000024030000}"/>
    <cellStyle name="Título 2 4" xfId="228" xr:uid="{00000000-0005-0000-0000-000025030000}"/>
    <cellStyle name="Título 3" xfId="33" builtinId="18" customBuiltin="1"/>
    <cellStyle name="Título 3 2" xfId="106" xr:uid="{00000000-0005-0000-0000-000027030000}"/>
    <cellStyle name="Título 3 3" xfId="146" xr:uid="{00000000-0005-0000-0000-000028030000}"/>
    <cellStyle name="Título 4" xfId="107" xr:uid="{00000000-0005-0000-0000-000029030000}"/>
    <cellStyle name="Título 5" xfId="153" xr:uid="{00000000-0005-0000-0000-00002A030000}"/>
    <cellStyle name="Título 6" xfId="226" xr:uid="{00000000-0005-0000-0000-00002B030000}"/>
    <cellStyle name="Total" xfId="28" builtinId="25" customBuiltin="1"/>
    <cellStyle name="Total 2" xfId="108" xr:uid="{00000000-0005-0000-0000-00002D030000}"/>
    <cellStyle name="Total 3" xfId="148" xr:uid="{00000000-0005-0000-0000-00002E03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mendez/Mis%20documentos/Evaluaci&#243;n%20y%20Control%202008/Liquidaci&#242;n%202007/EJEC.%20RNC%20dici2007%207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u/Periodo%202019/Liquidaci&#243;n%20Presupuestaria/03_Marzo/DOCUME~1/ivargas/CONFIG~1/Temp/2003-03-preli(I%20TRI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rivas_ccss_sa_cr/Documents/2020/Nayarid/SEM-IVM-RNCP/2023/02.%20Febrero/Informe%20final/SEM/SEM%20Ingresos%20Febrero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nrivas_ccss_sa_cr/Documents/2020/Nayarid/SEM-IVM-RNCP/2023/Solicitudes/Hist&#243;ricos/2013/EGRESOS%20IV%20TRIM%20SALUD%20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 Pens."/>
      <sheetName val="Colones 2"/>
      <sheetName val="Ingresos CCSS"/>
      <sheetName val="Egresos CCSS"/>
      <sheetName val="GRAFICO"/>
      <sheetName val="RESUMEN INGRESOS C.G.R."/>
      <sheetName val="RESUMEN EGRESOS C.G.R."/>
      <sheetName val="cuadro justificaciones"/>
      <sheetName val="Origen y Aplic."/>
      <sheetName val="Hoja2"/>
      <sheetName val="SUPERVIT LIBR-ESPEC"/>
      <sheetName val="ORIGEN Y APLIC.-A4-"/>
      <sheetName val="Superávits-A1-"/>
      <sheetName val="Hoja1"/>
      <sheetName val="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TRI 02-03-Sem"/>
      <sheetName val="I TRIM 02-03(conso)"/>
      <sheetName val="I TRIM 02-03 (2)"/>
      <sheetName val="Marzo pre"/>
      <sheetName val="real vs pre"/>
      <sheetName val="real 2002 vs preli "/>
      <sheetName val="ACUMSEM (2)"/>
      <sheetName val="ACUMSEM"/>
      <sheetName val="ACUMIVM"/>
      <sheetName val="ACUMIVM (2)"/>
      <sheetName val="sem-ivm estimado 2002"/>
      <sheetName val="CONS-ACUM"/>
      <sheetName val="I TRIM 02-03-conso"/>
      <sheetName val="CONS-ACUM (2)"/>
      <sheetName val="acum nov(SEM)"/>
      <sheetName val="acum nov(IVM)"/>
      <sheetName val="ACUM a NOV(CONSO)"/>
      <sheetName val="I SEMEs-99-00-01SEM"/>
      <sheetName val="A SET-99-00-01CONS"/>
      <sheetName val="I SEMES-99-00-01IVM"/>
      <sheetName val="I TRIM-99-00-IVM"/>
      <sheetName val="RESUMSEM"/>
      <sheetName val="RESUMIVM"/>
      <sheetName val="RESUMCONSO"/>
      <sheetName val="ivm-sem"/>
      <sheetName val="SEM"/>
      <sheetName val="IVM"/>
      <sheetName val="consolidado"/>
      <sheetName val="Hoja1"/>
      <sheetName val="acum agosto-2001-200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"/>
      <sheetName val="DATOS"/>
      <sheetName val="Superávit "/>
      <sheetName val="CAJA"/>
      <sheetName val="Contraloría"/>
      <sheetName val="Junta Directiva "/>
      <sheetName val="Junta "/>
      <sheetName val="Febrero"/>
      <sheetName val="Transf."/>
      <sheetName val="Contra Mensual"/>
      <sheetName val="TEXTO"/>
      <sheetName val="Cuadro"/>
      <sheetName val="Contrib."/>
      <sheetName val="Cont. x sector"/>
      <sheetName val="Intereses"/>
      <sheetName val="Ing-Egr"/>
      <sheetName val="Indicad."/>
      <sheetName val="Comparat."/>
      <sheetName val="Comp. CCSS"/>
      <sheetName val="Comp. CGR"/>
      <sheetName val="SEM-IVM-RNC"/>
      <sheetName val="Hoja1"/>
      <sheetName val="Cuadro superávit"/>
      <sheetName val="Rec. CCSS-específ."/>
      <sheetName val="Cuadro informe CGR"/>
      <sheetName val="Cuadro conciliació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0">
          <cell r="A10">
            <v>10000000</v>
          </cell>
          <cell r="B10" t="str">
            <v xml:space="preserve">Ingresos Corrientes </v>
          </cell>
          <cell r="C10">
            <v>2588355757.903317</v>
          </cell>
        </row>
        <row r="12">
          <cell r="A12">
            <v>12000000</v>
          </cell>
          <cell r="B12" t="str">
            <v xml:space="preserve">Contribuciones Sociales </v>
          </cell>
          <cell r="C12">
            <v>2156978172.0803699</v>
          </cell>
        </row>
        <row r="14">
          <cell r="A14">
            <v>12110000</v>
          </cell>
          <cell r="B14" t="str">
            <v>Contribución al Seguro de Salud</v>
          </cell>
          <cell r="C14">
            <v>2156978172.0803699</v>
          </cell>
        </row>
        <row r="16">
          <cell r="A16">
            <v>12110100</v>
          </cell>
          <cell r="B16" t="str">
            <v>Cont. pat. gobierno central</v>
          </cell>
          <cell r="C16">
            <v>245348822.25795203</v>
          </cell>
        </row>
        <row r="17">
          <cell r="A17">
            <v>12110200</v>
          </cell>
          <cell r="B17" t="str">
            <v>Cont. pat. órganos desconcentrados</v>
          </cell>
          <cell r="C17">
            <v>29069815.698047932</v>
          </cell>
        </row>
        <row r="18">
          <cell r="A18">
            <v>12110300</v>
          </cell>
          <cell r="B18" t="str">
            <v>Cont. pat. inst. descentraliz. no empres.</v>
          </cell>
          <cell r="C18">
            <v>203563781.00539032</v>
          </cell>
        </row>
        <row r="19">
          <cell r="A19">
            <v>12110400</v>
          </cell>
          <cell r="B19" t="str">
            <v>Cont. pat. gobiernos locales</v>
          </cell>
          <cell r="C19">
            <v>15920231.114424698</v>
          </cell>
        </row>
        <row r="20">
          <cell r="A20">
            <v>12110500</v>
          </cell>
          <cell r="B20" t="str">
            <v>Cont.pat. emp. púb. no financieras</v>
          </cell>
          <cell r="C20">
            <v>37980026.790233098</v>
          </cell>
        </row>
        <row r="21">
          <cell r="A21">
            <v>12110600</v>
          </cell>
          <cell r="B21" t="str">
            <v>Cont. pat. empresas púb. financieras</v>
          </cell>
          <cell r="C21">
            <v>32404204.425859194</v>
          </cell>
        </row>
        <row r="22">
          <cell r="A22">
            <v>12110700</v>
          </cell>
          <cell r="B22" t="str">
            <v>Cont. pat. emp. sector privado</v>
          </cell>
          <cell r="C22">
            <v>704077940.96655309</v>
          </cell>
        </row>
        <row r="23">
          <cell r="A23">
            <v>12110800</v>
          </cell>
          <cell r="B23" t="str">
            <v>Cont. pat. sector externo</v>
          </cell>
          <cell r="C23">
            <v>1536642.6635281881</v>
          </cell>
        </row>
        <row r="24">
          <cell r="A24">
            <v>12110900</v>
          </cell>
          <cell r="B24" t="str">
            <v>Cont. asegurados voluntarios</v>
          </cell>
          <cell r="C24">
            <v>72082135.61489521</v>
          </cell>
        </row>
        <row r="25">
          <cell r="A25">
            <v>12111000</v>
          </cell>
          <cell r="B25" t="str">
            <v>Cont. convenios especiales</v>
          </cell>
          <cell r="C25">
            <v>9359440.3775907997</v>
          </cell>
        </row>
        <row r="26">
          <cell r="A26">
            <v>12111100</v>
          </cell>
          <cell r="B26" t="str">
            <v>Cont. trabajadores sector público</v>
          </cell>
          <cell r="C26">
            <v>384558338.87798113</v>
          </cell>
        </row>
        <row r="27">
          <cell r="A27">
            <v>12111200</v>
          </cell>
          <cell r="B27" t="str">
            <v>Cont. trabajadores sector privado</v>
          </cell>
          <cell r="C27">
            <v>420164496.2572251</v>
          </cell>
        </row>
        <row r="28">
          <cell r="A28">
            <v>12111300</v>
          </cell>
          <cell r="B28" t="str">
            <v>Cont. trabajadores sector externo</v>
          </cell>
          <cell r="C28">
            <v>912296.03068908793</v>
          </cell>
        </row>
        <row r="30">
          <cell r="A30">
            <v>12120000</v>
          </cell>
          <cell r="B30" t="str">
            <v>Contribución al Régimen de IVM</v>
          </cell>
          <cell r="C30">
            <v>0</v>
          </cell>
        </row>
        <row r="32">
          <cell r="A32">
            <v>12120100</v>
          </cell>
          <cell r="B32" t="str">
            <v>Cont.pat. gobierno central</v>
          </cell>
          <cell r="C32">
            <v>0</v>
          </cell>
        </row>
        <row r="33">
          <cell r="A33">
            <v>12120200</v>
          </cell>
          <cell r="B33" t="str">
            <v>Cont.pat. órganos desconcentrados</v>
          </cell>
          <cell r="C33">
            <v>0</v>
          </cell>
        </row>
        <row r="34">
          <cell r="A34">
            <v>12120300</v>
          </cell>
          <cell r="B34" t="str">
            <v>Cont.pat. inst. descentrl. no empres.</v>
          </cell>
          <cell r="C34">
            <v>0</v>
          </cell>
        </row>
        <row r="35">
          <cell r="A35">
            <v>12120400</v>
          </cell>
          <cell r="B35" t="str">
            <v>Cont.pat. gobiernos locales</v>
          </cell>
          <cell r="C35">
            <v>0</v>
          </cell>
        </row>
        <row r="36">
          <cell r="A36">
            <v>12120500</v>
          </cell>
          <cell r="B36" t="str">
            <v>Cont.pat.emp.púb. no financieras</v>
          </cell>
          <cell r="C36">
            <v>0</v>
          </cell>
        </row>
        <row r="37">
          <cell r="A37">
            <v>12120600</v>
          </cell>
          <cell r="B37" t="str">
            <v>Cont. pat. empresas púb. financieras</v>
          </cell>
          <cell r="C37">
            <v>0</v>
          </cell>
        </row>
        <row r="38">
          <cell r="A38">
            <v>12120700</v>
          </cell>
          <cell r="B38" t="str">
            <v>Cont. pat. empresas sector privado</v>
          </cell>
          <cell r="C38">
            <v>0</v>
          </cell>
        </row>
        <row r="39">
          <cell r="A39">
            <v>12120900</v>
          </cell>
          <cell r="B39" t="str">
            <v>Cont. asegurados voluntarios</v>
          </cell>
          <cell r="C39">
            <v>0</v>
          </cell>
        </row>
        <row r="40">
          <cell r="A40">
            <v>12121000</v>
          </cell>
          <cell r="B40" t="str">
            <v>Cont. convenios especiales</v>
          </cell>
          <cell r="C40">
            <v>0</v>
          </cell>
        </row>
        <row r="41">
          <cell r="A41">
            <v>12121100</v>
          </cell>
          <cell r="B41" t="str">
            <v>Cont. trabajadores sector público</v>
          </cell>
          <cell r="C41">
            <v>0</v>
          </cell>
        </row>
        <row r="42">
          <cell r="A42">
            <v>12121200</v>
          </cell>
          <cell r="B42" t="str">
            <v>Cont. trabajadores sector privado</v>
          </cell>
          <cell r="C42">
            <v>0</v>
          </cell>
        </row>
        <row r="44">
          <cell r="A44">
            <v>13000000</v>
          </cell>
          <cell r="B44" t="str">
            <v xml:space="preserve">Ingresos no Tributarios </v>
          </cell>
          <cell r="C44">
            <v>208708853.65194684</v>
          </cell>
        </row>
        <row r="46">
          <cell r="A46">
            <v>13100000</v>
          </cell>
          <cell r="B46" t="str">
            <v xml:space="preserve">Ventas Bienes y Servicios </v>
          </cell>
          <cell r="C46">
            <v>67977674.349037781</v>
          </cell>
        </row>
        <row r="48">
          <cell r="A48">
            <v>13110000</v>
          </cell>
          <cell r="B48" t="str">
            <v>Venta de bienes</v>
          </cell>
          <cell r="C48">
            <v>537076.32389070455</v>
          </cell>
        </row>
        <row r="50">
          <cell r="A50">
            <v>13110900</v>
          </cell>
          <cell r="B50" t="str">
            <v>Venta de otros bienes</v>
          </cell>
          <cell r="C50">
            <v>537076.32389070455</v>
          </cell>
        </row>
        <row r="52">
          <cell r="A52">
            <v>13120000</v>
          </cell>
          <cell r="B52" t="str">
            <v>Venta de servicios</v>
          </cell>
          <cell r="C52">
            <v>67440598.02514708</v>
          </cell>
        </row>
        <row r="54">
          <cell r="A54">
            <v>13120400</v>
          </cell>
          <cell r="B54" t="str">
            <v>Alquileres</v>
          </cell>
          <cell r="C54">
            <v>85114.06464062602</v>
          </cell>
        </row>
        <row r="56">
          <cell r="A56">
            <v>13120401</v>
          </cell>
          <cell r="B56" t="str">
            <v>Alquiler de edificios e instalaciones</v>
          </cell>
          <cell r="C56">
            <v>43112.005480000007</v>
          </cell>
        </row>
        <row r="57">
          <cell r="A57">
            <v>13120409</v>
          </cell>
          <cell r="B57" t="str">
            <v>Otros alquileres</v>
          </cell>
          <cell r="C57">
            <v>42002.059160626006</v>
          </cell>
        </row>
        <row r="59">
          <cell r="A59">
            <v>13120900</v>
          </cell>
          <cell r="B59" t="str">
            <v>Otros servicios</v>
          </cell>
          <cell r="C59">
            <v>67355483.960506454</v>
          </cell>
        </row>
        <row r="61">
          <cell r="A61">
            <v>13120903</v>
          </cell>
          <cell r="B61" t="str">
            <v>Servicios médico-asistenciales</v>
          </cell>
          <cell r="C61">
            <v>25988828.217007816</v>
          </cell>
        </row>
        <row r="62">
          <cell r="A62">
            <v>13120909</v>
          </cell>
          <cell r="B62" t="str">
            <v>Venta de otros servicios</v>
          </cell>
          <cell r="C62">
            <v>41366655.743498638</v>
          </cell>
        </row>
        <row r="64">
          <cell r="A64">
            <v>13200000</v>
          </cell>
          <cell r="B64" t="str">
            <v xml:space="preserve">Ingresos de la Propiedad </v>
          </cell>
          <cell r="C64">
            <v>107545997.3680183</v>
          </cell>
        </row>
        <row r="66">
          <cell r="A66">
            <v>13230000</v>
          </cell>
          <cell r="B66" t="str">
            <v>Renta de activos financieros</v>
          </cell>
          <cell r="C66">
            <v>107545997.3680183</v>
          </cell>
        </row>
        <row r="68">
          <cell r="A68">
            <v>13230100</v>
          </cell>
          <cell r="B68" t="str">
            <v>Intereses sobre títulos valores</v>
          </cell>
          <cell r="C68">
            <v>105013231.84980939</v>
          </cell>
        </row>
        <row r="70">
          <cell r="A70">
            <v>13230101</v>
          </cell>
          <cell r="B70" t="str">
            <v xml:space="preserve">Intereses s/tít. val. gobierno central </v>
          </cell>
          <cell r="C70">
            <v>7015096.1045497507</v>
          </cell>
        </row>
        <row r="71">
          <cell r="A71">
            <v>13230105</v>
          </cell>
          <cell r="B71" t="str">
            <v>Intereses s/tit. val. emp. pub. no financieras</v>
          </cell>
          <cell r="C71">
            <v>0</v>
          </cell>
        </row>
        <row r="72">
          <cell r="A72">
            <v>13230106</v>
          </cell>
          <cell r="B72" t="str">
            <v>Intereses s/tít. val. emp. pub. financieras</v>
          </cell>
          <cell r="C72">
            <v>95464678.538054839</v>
          </cell>
        </row>
        <row r="73">
          <cell r="A73">
            <v>13230107</v>
          </cell>
          <cell r="B73" t="str">
            <v>Intereses s/tít. val. sector privado</v>
          </cell>
          <cell r="C73">
            <v>2533457.2072048001</v>
          </cell>
        </row>
        <row r="75">
          <cell r="A75">
            <v>13230200</v>
          </cell>
          <cell r="B75" t="str">
            <v>Intereses y comisiones sobre préstamos</v>
          </cell>
          <cell r="C75">
            <v>2532765.5182089</v>
          </cell>
        </row>
        <row r="77">
          <cell r="A77">
            <v>13230201</v>
          </cell>
          <cell r="B77" t="str">
            <v>Int. y com. s/prést. al gobierno central</v>
          </cell>
          <cell r="C77">
            <v>0</v>
          </cell>
        </row>
        <row r="78">
          <cell r="A78">
            <v>13230203</v>
          </cell>
          <cell r="B78" t="str">
            <v>Int. Y com. s/prest. inst. descentraliz.</v>
          </cell>
          <cell r="C78">
            <v>0</v>
          </cell>
        </row>
        <row r="79">
          <cell r="A79">
            <v>13230205</v>
          </cell>
          <cell r="B79" t="str">
            <v>Int.y com. s/prest. emp. pub. no financieras</v>
          </cell>
          <cell r="C79">
            <v>0</v>
          </cell>
        </row>
        <row r="80">
          <cell r="A80">
            <v>13230206</v>
          </cell>
          <cell r="B80" t="str">
            <v>Int.y com. s/prest. emp. pub. financieras</v>
          </cell>
          <cell r="C80">
            <v>0</v>
          </cell>
        </row>
        <row r="81">
          <cell r="A81">
            <v>13230207</v>
          </cell>
          <cell r="B81" t="str">
            <v>Int. y com. s/prést. sector privado</v>
          </cell>
          <cell r="C81">
            <v>2532765.5182089</v>
          </cell>
        </row>
        <row r="83">
          <cell r="A83">
            <v>13300000</v>
          </cell>
          <cell r="B83" t="str">
            <v>Multas, Sanciones, Remates Y Confisc.</v>
          </cell>
          <cell r="C83">
            <v>8891036.2796566654</v>
          </cell>
        </row>
        <row r="85">
          <cell r="A85">
            <v>13310900</v>
          </cell>
          <cell r="B85" t="str">
            <v>Otras multas</v>
          </cell>
          <cell r="C85">
            <v>8891036.2796566654</v>
          </cell>
        </row>
        <row r="87">
          <cell r="A87">
            <v>13400000</v>
          </cell>
          <cell r="B87" t="str">
            <v xml:space="preserve">Intereses Moratorios </v>
          </cell>
          <cell r="C87">
            <v>20409345.655234061</v>
          </cell>
        </row>
        <row r="89">
          <cell r="A89">
            <v>13490000</v>
          </cell>
          <cell r="B89" t="str">
            <v xml:space="preserve">Otros intereses moratorios </v>
          </cell>
          <cell r="C89">
            <v>20409345.655234061</v>
          </cell>
        </row>
        <row r="91">
          <cell r="A91">
            <v>13900000</v>
          </cell>
          <cell r="B91" t="str">
            <v xml:space="preserve">Otros Ingresos no Tributarios </v>
          </cell>
          <cell r="C91">
            <v>3884800</v>
          </cell>
        </row>
        <row r="93">
          <cell r="A93">
            <v>13990000</v>
          </cell>
          <cell r="B93" t="str">
            <v>Ingresos varios no especificados</v>
          </cell>
          <cell r="C93">
            <v>3884800</v>
          </cell>
        </row>
        <row r="95">
          <cell r="A95">
            <v>14000000</v>
          </cell>
          <cell r="B95" t="str">
            <v xml:space="preserve">Transferencias Corrientes </v>
          </cell>
          <cell r="C95">
            <v>222668732.171</v>
          </cell>
        </row>
        <row r="97">
          <cell r="A97">
            <v>14100000</v>
          </cell>
          <cell r="B97" t="str">
            <v>Del ejercicio vigente</v>
          </cell>
          <cell r="C97">
            <v>222668732.171</v>
          </cell>
        </row>
        <row r="99">
          <cell r="A99" t="str">
            <v>14100000</v>
          </cell>
          <cell r="B99" t="str">
            <v>Transferencias ctes. sector público</v>
          </cell>
          <cell r="C99">
            <v>222668732.171</v>
          </cell>
        </row>
        <row r="101">
          <cell r="A101">
            <v>14110000</v>
          </cell>
          <cell r="B101" t="str">
            <v>Transf. ctes. gobierno central</v>
          </cell>
          <cell r="C101">
            <v>181920541.097</v>
          </cell>
        </row>
        <row r="102">
          <cell r="A102">
            <v>14120000</v>
          </cell>
          <cell r="B102" t="str">
            <v>Transf. ctes. órganos desconcentrados</v>
          </cell>
          <cell r="C102">
            <v>40443801.074000001</v>
          </cell>
        </row>
        <row r="103">
          <cell r="A103">
            <v>14130000</v>
          </cell>
          <cell r="B103" t="str">
            <v>Transf. ctes. inst. desc. no empres.</v>
          </cell>
          <cell r="C103">
            <v>31190</v>
          </cell>
        </row>
        <row r="104">
          <cell r="A104">
            <v>14140000</v>
          </cell>
          <cell r="B104" t="str">
            <v>Transf. ctes. gobiernos locales</v>
          </cell>
          <cell r="C104">
            <v>0</v>
          </cell>
        </row>
        <row r="105">
          <cell r="A105">
            <v>14150000</v>
          </cell>
          <cell r="B105" t="str">
            <v>Transf. ctes. empresas púb. no financieras</v>
          </cell>
          <cell r="C105">
            <v>273200</v>
          </cell>
        </row>
        <row r="106">
          <cell r="A106">
            <v>14160000</v>
          </cell>
          <cell r="B106" t="str">
            <v>Transf.ctes.empr.pub. financieras</v>
          </cell>
          <cell r="C106">
            <v>0</v>
          </cell>
        </row>
        <row r="108">
          <cell r="A108">
            <v>14300000</v>
          </cell>
          <cell r="B108" t="str">
            <v xml:space="preserve">Transferencias ctes. Sector externo </v>
          </cell>
          <cell r="C108">
            <v>0</v>
          </cell>
        </row>
        <row r="110">
          <cell r="A110">
            <v>14310000</v>
          </cell>
          <cell r="B110" t="str">
            <v xml:space="preserve">Transferencias corr. de Organismos Intern. </v>
          </cell>
          <cell r="C110">
            <v>0</v>
          </cell>
        </row>
        <row r="112">
          <cell r="A112">
            <v>20000000</v>
          </cell>
          <cell r="B112" t="str">
            <v>Ingresos de Capital</v>
          </cell>
          <cell r="C112">
            <v>457738697.75</v>
          </cell>
        </row>
        <row r="114">
          <cell r="A114">
            <v>21000000</v>
          </cell>
          <cell r="B114" t="str">
            <v>Venta de activos</v>
          </cell>
          <cell r="C114">
            <v>0</v>
          </cell>
        </row>
        <row r="116">
          <cell r="A116">
            <v>21110000</v>
          </cell>
          <cell r="B116" t="str">
            <v>Venta de terrenos</v>
          </cell>
          <cell r="C116">
            <v>0</v>
          </cell>
        </row>
        <row r="117">
          <cell r="A117">
            <v>21120000</v>
          </cell>
          <cell r="B117" t="str">
            <v>Venta de edificios e instalaciones</v>
          </cell>
          <cell r="C117">
            <v>0</v>
          </cell>
        </row>
        <row r="118">
          <cell r="A118">
            <v>21130000</v>
          </cell>
          <cell r="B118" t="str">
            <v>Venta de maquinaria y equipo</v>
          </cell>
          <cell r="C118">
            <v>0</v>
          </cell>
        </row>
        <row r="119">
          <cell r="A119">
            <v>21190000</v>
          </cell>
          <cell r="B119" t="str">
            <v>Venta de otros activos fijos</v>
          </cell>
          <cell r="C119">
            <v>0</v>
          </cell>
        </row>
        <row r="121">
          <cell r="A121">
            <v>23000000</v>
          </cell>
          <cell r="B121" t="str">
            <v>Recuperación de préstamos</v>
          </cell>
          <cell r="C121">
            <v>457029997.75</v>
          </cell>
        </row>
        <row r="123">
          <cell r="A123">
            <v>23130000</v>
          </cell>
          <cell r="B123" t="str">
            <v>Rec. prest. inst. descentralizadas no empres.</v>
          </cell>
          <cell r="C123">
            <v>0</v>
          </cell>
        </row>
        <row r="124">
          <cell r="A124">
            <v>23140000</v>
          </cell>
          <cell r="B124" t="str">
            <v>Rec. prest. gobiernos locales</v>
          </cell>
          <cell r="C124">
            <v>0</v>
          </cell>
        </row>
        <row r="125">
          <cell r="A125">
            <v>23200000</v>
          </cell>
          <cell r="B125" t="str">
            <v>Rec. prést. sector privado</v>
          </cell>
          <cell r="C125">
            <v>11000</v>
          </cell>
        </row>
        <row r="126">
          <cell r="A126">
            <v>23400000</v>
          </cell>
          <cell r="B126" t="str">
            <v xml:space="preserve">Rec. de inversiones financieras </v>
          </cell>
          <cell r="C126">
            <v>457018997.75</v>
          </cell>
        </row>
        <row r="128">
          <cell r="A128">
            <v>24000000</v>
          </cell>
          <cell r="B128" t="str">
            <v>Transferencias de capital</v>
          </cell>
          <cell r="C128">
            <v>708700</v>
          </cell>
        </row>
        <row r="130">
          <cell r="A130">
            <v>24100000</v>
          </cell>
          <cell r="B130" t="str">
            <v>Del sector público</v>
          </cell>
          <cell r="C130">
            <v>708700</v>
          </cell>
        </row>
        <row r="132">
          <cell r="A132">
            <v>24110000</v>
          </cell>
          <cell r="B132" t="str">
            <v>Transf. capital del gobierno central</v>
          </cell>
          <cell r="C132">
            <v>708700</v>
          </cell>
        </row>
        <row r="134">
          <cell r="B134" t="str">
            <v>Convenio de la deuda gobierno central</v>
          </cell>
          <cell r="C134">
            <v>708700</v>
          </cell>
        </row>
        <row r="136">
          <cell r="A136">
            <v>24130000</v>
          </cell>
          <cell r="B136" t="str">
            <v>Transf. capital inst. descent. no empresar.</v>
          </cell>
          <cell r="C136">
            <v>0</v>
          </cell>
        </row>
        <row r="137">
          <cell r="A137">
            <v>24140000</v>
          </cell>
          <cell r="B137" t="str">
            <v>Transf. capital gobiernos locales</v>
          </cell>
          <cell r="C137">
            <v>0</v>
          </cell>
        </row>
        <row r="139">
          <cell r="A139">
            <v>24300000</v>
          </cell>
          <cell r="B139" t="str">
            <v>Del sector externo</v>
          </cell>
          <cell r="C139">
            <v>0</v>
          </cell>
        </row>
        <row r="141">
          <cell r="A141">
            <v>24320000</v>
          </cell>
          <cell r="B141" t="str">
            <v>De gobiernos extranjeros</v>
          </cell>
          <cell r="C141">
            <v>0</v>
          </cell>
        </row>
        <row r="143">
          <cell r="A143">
            <v>30000000</v>
          </cell>
          <cell r="B143" t="str">
            <v>Financiamiento</v>
          </cell>
          <cell r="C143">
            <v>576142020.77331352</v>
          </cell>
        </row>
        <row r="145">
          <cell r="A145">
            <v>32000000</v>
          </cell>
          <cell r="B145" t="str">
            <v>Financiamiento externo</v>
          </cell>
          <cell r="C145">
            <v>40580000</v>
          </cell>
        </row>
        <row r="147">
          <cell r="A147">
            <v>32110100</v>
          </cell>
          <cell r="B147" t="str">
            <v>Banco Centroamericano Integración Económica</v>
          </cell>
          <cell r="C147">
            <v>40580000</v>
          </cell>
        </row>
        <row r="148">
          <cell r="A148">
            <v>32110101</v>
          </cell>
          <cell r="B148" t="str">
            <v>BCIE Programa Desarrollo Infraest. Hospit.</v>
          </cell>
          <cell r="C148">
            <v>0</v>
          </cell>
        </row>
        <row r="150">
          <cell r="A150">
            <v>33000000</v>
          </cell>
          <cell r="B150" t="str">
            <v>Recursos de vigencias anteriores</v>
          </cell>
          <cell r="C150">
            <v>535562020.77331346</v>
          </cell>
        </row>
        <row r="152">
          <cell r="A152">
            <v>33100000</v>
          </cell>
          <cell r="B152" t="str">
            <v>Superávit libre</v>
          </cell>
          <cell r="C152">
            <v>0</v>
          </cell>
        </row>
        <row r="153">
          <cell r="A153">
            <v>33200000</v>
          </cell>
          <cell r="B153" t="str">
            <v>Superávit específico</v>
          </cell>
          <cell r="C153">
            <v>535562020.77331346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ud"/>
      <sheetName val="Sipo"/>
      <sheetName val="DATOS"/>
      <sheetName val="CAJA"/>
      <sheetName val="cv1"/>
      <sheetName val="CONTRALORIA"/>
      <sheetName val="Anexos"/>
      <sheetName val="junta"/>
      <sheetName val="RESUMENES SEM"/>
      <sheetName val="cv2"/>
      <sheetName val="cont-prg1"/>
      <sheetName val="cv3"/>
      <sheetName val="cont-prg3"/>
      <sheetName val="Prueba Programa"/>
      <sheetName val="Salud programa 1"/>
      <sheetName val="Salud programa 3"/>
      <sheetName val="Remuneraciones"/>
      <sheetName val="Informe Mensual"/>
      <sheetName val="Transferencias 11-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5">
          <cell r="A15">
            <v>0</v>
          </cell>
          <cell r="B15" t="str">
            <v>REMUNERACIONES</v>
          </cell>
          <cell r="C15">
            <v>1010307233.4104398</v>
          </cell>
          <cell r="D15">
            <v>8132580.9808799131</v>
          </cell>
          <cell r="E15">
            <v>1018439814.39132</v>
          </cell>
          <cell r="F15">
            <v>671987004.51350999</v>
          </cell>
          <cell r="G15">
            <v>298265885.52388006</v>
          </cell>
          <cell r="H15">
            <v>970252890.03738999</v>
          </cell>
        </row>
        <row r="17">
          <cell r="A17">
            <v>0.01</v>
          </cell>
          <cell r="B17" t="str">
            <v>Remuneraciones Básicas</v>
          </cell>
          <cell r="C17">
            <v>328686012.54093999</v>
          </cell>
          <cell r="D17">
            <v>-4743028.5251500681</v>
          </cell>
          <cell r="E17">
            <v>323942984.01578993</v>
          </cell>
          <cell r="F17">
            <v>227645855.08680001</v>
          </cell>
          <cell r="G17">
            <v>87415375.845350027</v>
          </cell>
          <cell r="H17">
            <v>315061230.93215007</v>
          </cell>
        </row>
        <row r="19">
          <cell r="A19" t="str">
            <v>0.01.01</v>
          </cell>
          <cell r="B19" t="str">
            <v>Sueldos para cargos fijos</v>
          </cell>
          <cell r="C19">
            <v>296236101.21057999</v>
          </cell>
          <cell r="D19">
            <v>-2377780.7356100678</v>
          </cell>
          <cell r="E19">
            <v>293858320.47496992</v>
          </cell>
          <cell r="F19">
            <v>206973235.84972</v>
          </cell>
          <cell r="G19">
            <v>80503202.534260035</v>
          </cell>
          <cell r="H19">
            <v>287476438.38398004</v>
          </cell>
        </row>
        <row r="20">
          <cell r="A20" t="str">
            <v>0.01.02</v>
          </cell>
          <cell r="B20" t="str">
            <v>Jornales</v>
          </cell>
          <cell r="C20">
            <v>139600.5</v>
          </cell>
          <cell r="D20">
            <v>17527.799999999988</v>
          </cell>
          <cell r="E20">
            <v>157128.29999999999</v>
          </cell>
          <cell r="F20">
            <v>101361.96007</v>
          </cell>
          <cell r="G20">
            <v>43562.044729999994</v>
          </cell>
          <cell r="H20">
            <v>144924.0048</v>
          </cell>
        </row>
        <row r="21">
          <cell r="A21" t="str">
            <v>0.01.03</v>
          </cell>
          <cell r="B21" t="str">
            <v>Servicios especiales</v>
          </cell>
          <cell r="C21">
            <v>1283503.6303599998</v>
          </cell>
          <cell r="D21">
            <v>219890.43349999981</v>
          </cell>
          <cell r="E21">
            <v>1503394.0638599996</v>
          </cell>
          <cell r="F21">
            <v>870424.40925000003</v>
          </cell>
          <cell r="G21">
            <v>352978.48419999983</v>
          </cell>
          <cell r="H21">
            <v>1223402.8934499999</v>
          </cell>
        </row>
        <row r="22">
          <cell r="A22" t="str">
            <v>0.01.05</v>
          </cell>
          <cell r="B22" t="str">
            <v>Suplencias</v>
          </cell>
          <cell r="C22">
            <v>31026807.199999999</v>
          </cell>
          <cell r="D22">
            <v>-2602666.0230400003</v>
          </cell>
          <cell r="E22">
            <v>28424141.176959999</v>
          </cell>
          <cell r="F22">
            <v>19700832.867759999</v>
          </cell>
          <cell r="G22">
            <v>6515632.782159999</v>
          </cell>
          <cell r="H22">
            <v>26216465.649919998</v>
          </cell>
        </row>
        <row r="24">
          <cell r="A24">
            <v>0.02</v>
          </cell>
          <cell r="B24" t="str">
            <v>Remuneraciones Eventuales</v>
          </cell>
          <cell r="C24">
            <v>115257969.31129998</v>
          </cell>
          <cell r="D24">
            <v>24568413.933180004</v>
          </cell>
          <cell r="E24">
            <v>139826383.24447998</v>
          </cell>
          <cell r="F24">
            <v>95472146.940359995</v>
          </cell>
          <cell r="G24">
            <v>36656885.781430006</v>
          </cell>
          <cell r="H24">
            <v>132129032.72179</v>
          </cell>
        </row>
        <row r="26">
          <cell r="A26" t="str">
            <v>0.02.01</v>
          </cell>
          <cell r="B26" t="str">
            <v>Tiempo extraordinario</v>
          </cell>
          <cell r="C26">
            <v>89940648.399999991</v>
          </cell>
          <cell r="D26">
            <v>21162276.241500005</v>
          </cell>
          <cell r="E26">
            <v>111102924.6415</v>
          </cell>
          <cell r="F26">
            <v>76446980.283499986</v>
          </cell>
          <cell r="G26">
            <v>29478059.224870011</v>
          </cell>
          <cell r="H26">
            <v>105925039.50837</v>
          </cell>
        </row>
        <row r="27">
          <cell r="A27" t="str">
            <v>0.02.02</v>
          </cell>
          <cell r="B27" t="str">
            <v>Recargo de funciones</v>
          </cell>
          <cell r="C27">
            <v>55920.6</v>
          </cell>
          <cell r="D27">
            <v>-18323.599999999999</v>
          </cell>
          <cell r="E27">
            <v>37597</v>
          </cell>
          <cell r="F27">
            <v>14644.028109999999</v>
          </cell>
          <cell r="G27">
            <v>2161.9051900000013</v>
          </cell>
          <cell r="H27">
            <v>16805.933300000001</v>
          </cell>
        </row>
        <row r="28">
          <cell r="A28" t="str">
            <v>0.02.03</v>
          </cell>
          <cell r="B28" t="str">
            <v>Disponibilidad laboral</v>
          </cell>
          <cell r="C28">
            <v>16568576.3113</v>
          </cell>
          <cell r="D28">
            <v>3605573.7516799998</v>
          </cell>
          <cell r="E28">
            <v>20174150.06298</v>
          </cell>
          <cell r="F28">
            <v>13134868.419189999</v>
          </cell>
          <cell r="G28">
            <v>5325564.0948699992</v>
          </cell>
          <cell r="H28">
            <v>18460432.514059998</v>
          </cell>
        </row>
        <row r="29">
          <cell r="A29" t="str">
            <v>0.02.04</v>
          </cell>
          <cell r="B29" t="str">
            <v>Compensación de vacaciones</v>
          </cell>
          <cell r="C29">
            <v>8663007</v>
          </cell>
          <cell r="D29">
            <v>-175662.46000000089</v>
          </cell>
          <cell r="E29">
            <v>8487344.5399999991</v>
          </cell>
          <cell r="F29">
            <v>5862094.3321199995</v>
          </cell>
          <cell r="G29">
            <v>1841599.7213199995</v>
          </cell>
          <cell r="H29">
            <v>7703694.053439999</v>
          </cell>
        </row>
        <row r="30">
          <cell r="A30" t="str">
            <v>0.02.05</v>
          </cell>
          <cell r="B30" t="str">
            <v>Dietas</v>
          </cell>
          <cell r="C30">
            <v>29817</v>
          </cell>
          <cell r="D30">
            <v>-5450</v>
          </cell>
          <cell r="E30">
            <v>24367</v>
          </cell>
          <cell r="F30">
            <v>13559.87744</v>
          </cell>
          <cell r="G30">
            <v>9500.8351799999982</v>
          </cell>
          <cell r="H30">
            <v>23060.712619999998</v>
          </cell>
        </row>
        <row r="32">
          <cell r="A32">
            <v>0.03</v>
          </cell>
          <cell r="B32" t="str">
            <v>Incentivos Salariales</v>
          </cell>
          <cell r="C32">
            <v>443538732.35899997</v>
          </cell>
          <cell r="D32">
            <v>-11121447.227150016</v>
          </cell>
          <cell r="E32">
            <v>432417285.13185</v>
          </cell>
          <cell r="F32">
            <v>264967811.70611</v>
          </cell>
          <cell r="G32">
            <v>145759432.36403</v>
          </cell>
          <cell r="H32">
            <v>410727244.07014006</v>
          </cell>
        </row>
        <row r="34">
          <cell r="A34" t="str">
            <v>0.03.01</v>
          </cell>
          <cell r="B34" t="str">
            <v>Retribución por años servicio</v>
          </cell>
          <cell r="C34">
            <v>171402256.76632002</v>
          </cell>
          <cell r="D34">
            <v>-8069007.7932700217</v>
          </cell>
          <cell r="E34">
            <v>163333248.97305</v>
          </cell>
          <cell r="F34">
            <v>113573879.46641001</v>
          </cell>
          <cell r="G34">
            <v>43987183.133929998</v>
          </cell>
          <cell r="H34">
            <v>157561062.60034001</v>
          </cell>
        </row>
        <row r="35">
          <cell r="A35" t="str">
            <v>0.03.02</v>
          </cell>
          <cell r="B35" t="str">
            <v>Restricción al ejercicio liberal de la profesión</v>
          </cell>
          <cell r="C35">
            <v>82168614.70036</v>
          </cell>
          <cell r="D35">
            <v>1862678.9291200042</v>
          </cell>
          <cell r="E35">
            <v>84031293.629480004</v>
          </cell>
          <cell r="F35">
            <v>57460498.042660005</v>
          </cell>
          <cell r="G35">
            <v>22638788.03464999</v>
          </cell>
          <cell r="H35">
            <v>80099286.077309996</v>
          </cell>
        </row>
        <row r="36">
          <cell r="A36" t="str">
            <v>0.03.03</v>
          </cell>
          <cell r="B36" t="str">
            <v>Décimo tercer mes</v>
          </cell>
          <cell r="C36">
            <v>68004510.299999997</v>
          </cell>
          <cell r="D36">
            <v>1021429.5000000149</v>
          </cell>
          <cell r="E36">
            <v>69025939.800000012</v>
          </cell>
          <cell r="F36">
            <v>0</v>
          </cell>
          <cell r="G36">
            <v>63939030.122940004</v>
          </cell>
          <cell r="H36">
            <v>63939030.122940004</v>
          </cell>
        </row>
        <row r="37">
          <cell r="A37" t="str">
            <v>0.03.04</v>
          </cell>
          <cell r="B37" t="str">
            <v>Salario escolar</v>
          </cell>
          <cell r="C37">
            <v>57137338.710000001</v>
          </cell>
          <cell r="D37">
            <v>-2150000</v>
          </cell>
          <cell r="E37">
            <v>54987338.710000001</v>
          </cell>
          <cell r="F37">
            <v>54819220.360800005</v>
          </cell>
          <cell r="G37">
            <v>-97479.162799999118</v>
          </cell>
          <cell r="H37">
            <v>54721741.198000006</v>
          </cell>
        </row>
        <row r="38">
          <cell r="A38" t="str">
            <v>0.03.99</v>
          </cell>
          <cell r="B38" t="str">
            <v>Otros incentivos salariales</v>
          </cell>
          <cell r="C38">
            <v>64826011.882320009</v>
          </cell>
          <cell r="D38">
            <v>-3786547.8630000129</v>
          </cell>
          <cell r="E38">
            <v>61039464.019319996</v>
          </cell>
          <cell r="F38">
            <v>39114213.836240001</v>
          </cell>
          <cell r="G38">
            <v>15291910.235310011</v>
          </cell>
          <cell r="H38">
            <v>54406124.071550012</v>
          </cell>
        </row>
        <row r="40">
          <cell r="A40">
            <v>0.04</v>
          </cell>
          <cell r="B40" t="str">
            <v>Contrib. Patr. al Desarrollo y la Seg. Social</v>
          </cell>
          <cell r="C40">
            <v>16327889.300000001</v>
          </cell>
          <cell r="D40">
            <v>245754.39999999804</v>
          </cell>
          <cell r="E40">
            <v>16573643.699999997</v>
          </cell>
          <cell r="F40">
            <v>11702951.704149999</v>
          </cell>
          <cell r="G40">
            <v>4094548.9620299991</v>
          </cell>
          <cell r="H40">
            <v>15797500.66618</v>
          </cell>
        </row>
        <row r="42">
          <cell r="A42" t="str">
            <v>0.04.01</v>
          </cell>
          <cell r="B42" t="str">
            <v>Contrib. Patr. Seguro de Salud de la CCSS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0.04.03</v>
          </cell>
          <cell r="B43" t="str">
            <v>Contrib. Patr. Instit Nac de Aprendizaje</v>
          </cell>
          <cell r="C43">
            <v>12245838.5</v>
          </cell>
          <cell r="D43">
            <v>184294.99999999814</v>
          </cell>
          <cell r="E43">
            <v>12430133.499999998</v>
          </cell>
          <cell r="F43">
            <v>8776681.9431999996</v>
          </cell>
          <cell r="G43">
            <v>3072057.6552699991</v>
          </cell>
          <cell r="H43">
            <v>11848739.598469999</v>
          </cell>
        </row>
        <row r="44">
          <cell r="A44" t="str">
            <v>0.04.05</v>
          </cell>
          <cell r="B44" t="str">
            <v xml:space="preserve">Contrib. Patr. Banco Popular </v>
          </cell>
          <cell r="C44">
            <v>4082050.8</v>
          </cell>
          <cell r="D44">
            <v>61459.399999999907</v>
          </cell>
          <cell r="E44">
            <v>4143510.1999999997</v>
          </cell>
          <cell r="F44">
            <v>2926269.76095</v>
          </cell>
          <cell r="G44">
            <v>1022491.3067600001</v>
          </cell>
          <cell r="H44">
            <v>3948761.0677100001</v>
          </cell>
        </row>
        <row r="46">
          <cell r="A46">
            <v>0.05</v>
          </cell>
          <cell r="B46" t="str">
            <v>Contrib.Patr. Fondos Pens. y Otros Fondos de Capitalización</v>
          </cell>
          <cell r="C46">
            <v>106449319.4992</v>
          </cell>
          <cell r="D46">
            <v>-815899.80000000633</v>
          </cell>
          <cell r="E46">
            <v>105633419.6992</v>
          </cell>
          <cell r="F46">
            <v>72177570.839479998</v>
          </cell>
          <cell r="G46">
            <v>24333398.636080004</v>
          </cell>
          <cell r="H46">
            <v>96510969.475559995</v>
          </cell>
        </row>
        <row r="48">
          <cell r="A48" t="str">
            <v>0.05.01</v>
          </cell>
          <cell r="B48" t="str">
            <v>Contrib. Patr. Seguro Pensiones de la CCSS</v>
          </cell>
          <cell r="C48">
            <v>40165991.100000001</v>
          </cell>
          <cell r="D48">
            <v>603971.29999998957</v>
          </cell>
          <cell r="E48">
            <v>40769962.399999991</v>
          </cell>
          <cell r="F48">
            <v>28791618.88259</v>
          </cell>
          <cell r="G48">
            <v>10077241.493520003</v>
          </cell>
          <cell r="H48">
            <v>38868860.376110002</v>
          </cell>
        </row>
        <row r="49">
          <cell r="A49" t="str">
            <v>0.05.02</v>
          </cell>
          <cell r="B49" t="str">
            <v>Aporte Pat. Rég.  Obligatorio Pens. Comple.</v>
          </cell>
          <cell r="C49">
            <v>21229836.600000001</v>
          </cell>
          <cell r="D49">
            <v>-171896.90000000224</v>
          </cell>
          <cell r="E49">
            <v>21057939.699999999</v>
          </cell>
          <cell r="F49">
            <v>14724885.727779999</v>
          </cell>
          <cell r="G49">
            <v>5061717.4061499983</v>
          </cell>
          <cell r="H49">
            <v>19786603.133929998</v>
          </cell>
        </row>
        <row r="50">
          <cell r="A50" t="str">
            <v>0.05.03</v>
          </cell>
          <cell r="B50" t="str">
            <v>Aporte Patr. Fondo Capitalización Laboral</v>
          </cell>
          <cell r="C50">
            <v>24491519</v>
          </cell>
          <cell r="D50">
            <v>368445.60000000522</v>
          </cell>
          <cell r="E50">
            <v>24859964.600000005</v>
          </cell>
          <cell r="F50">
            <v>17560291.014350001</v>
          </cell>
          <cell r="G50">
            <v>6146126.983860001</v>
          </cell>
          <cell r="H50">
            <v>23706417.998210002</v>
          </cell>
        </row>
        <row r="51">
          <cell r="A51" t="str">
            <v>0.05.04</v>
          </cell>
          <cell r="B51" t="str">
            <v>Contrib. Patr. otros fondos administ. Por entes públicos</v>
          </cell>
          <cell r="C51">
            <v>6408699.9991999995</v>
          </cell>
          <cell r="D51">
            <v>0</v>
          </cell>
          <cell r="E51">
            <v>6408699.9991999995</v>
          </cell>
          <cell r="F51">
            <v>3274226.9150500004</v>
          </cell>
          <cell r="G51">
            <v>251312.25350000011</v>
          </cell>
          <cell r="H51">
            <v>3525539.1685500005</v>
          </cell>
        </row>
        <row r="52">
          <cell r="A52" t="str">
            <v>0.05.05</v>
          </cell>
          <cell r="B52" t="str">
            <v>Contr. Patr. a fondos administ. Por entes privados</v>
          </cell>
          <cell r="C52">
            <v>14153272.800000001</v>
          </cell>
          <cell r="D52">
            <v>-1616419.7999999989</v>
          </cell>
          <cell r="E52">
            <v>12536853.000000002</v>
          </cell>
          <cell r="F52">
            <v>7826548.2997099999</v>
          </cell>
          <cell r="G52">
            <v>2797000.4990500007</v>
          </cell>
          <cell r="H52">
            <v>10623548.798760001</v>
          </cell>
        </row>
        <row r="54">
          <cell r="A54">
            <v>0.99</v>
          </cell>
          <cell r="B54" t="str">
            <v>Remuneraciones diversas</v>
          </cell>
          <cell r="C54">
            <v>47310.400000000001</v>
          </cell>
          <cell r="D54">
            <v>-1211.8000000000029</v>
          </cell>
          <cell r="E54">
            <v>46098.6</v>
          </cell>
          <cell r="F54">
            <v>20668.23661</v>
          </cell>
          <cell r="G54">
            <v>6243.9349599999987</v>
          </cell>
          <cell r="H54">
            <v>26912.171569999999</v>
          </cell>
        </row>
        <row r="56">
          <cell r="A56" t="str">
            <v>0.99.99</v>
          </cell>
          <cell r="B56" t="str">
            <v>Otras remuneraciones.</v>
          </cell>
          <cell r="C56">
            <v>47310.400000000001</v>
          </cell>
          <cell r="D56">
            <v>-1211.8000000000029</v>
          </cell>
          <cell r="E56">
            <v>46098.6</v>
          </cell>
          <cell r="F56">
            <v>20668.23661</v>
          </cell>
          <cell r="G56">
            <v>6243.9349599999987</v>
          </cell>
          <cell r="H56">
            <v>26912.171569999999</v>
          </cell>
        </row>
        <row r="58">
          <cell r="A58">
            <v>1</v>
          </cell>
          <cell r="B58" t="str">
            <v>SERVICIOS</v>
          </cell>
          <cell r="C58">
            <v>130182360.80000001</v>
          </cell>
          <cell r="D58">
            <v>9891125.1428200081</v>
          </cell>
          <cell r="E58">
            <v>140073485.94282001</v>
          </cell>
          <cell r="F58">
            <v>86812567.617609993</v>
          </cell>
          <cell r="G58">
            <v>39101040.332040004</v>
          </cell>
          <cell r="H58">
            <v>125913607.94965002</v>
          </cell>
        </row>
        <row r="60">
          <cell r="A60">
            <v>1.01</v>
          </cell>
          <cell r="B60" t="str">
            <v>Alquileres</v>
          </cell>
          <cell r="C60">
            <v>9627697.3000000007</v>
          </cell>
          <cell r="D60">
            <v>1055499.4291999992</v>
          </cell>
          <cell r="E60">
            <v>10683196.7292</v>
          </cell>
          <cell r="F60">
            <v>6040020.8646400003</v>
          </cell>
          <cell r="G60">
            <v>4349026.1539200014</v>
          </cell>
          <cell r="H60">
            <v>10389047.018560002</v>
          </cell>
        </row>
        <row r="62">
          <cell r="A62" t="str">
            <v>1.01.01</v>
          </cell>
          <cell r="B62" t="str">
            <v>Alquiler de edificios, locales y terrenos</v>
          </cell>
          <cell r="C62">
            <v>8982821.5</v>
          </cell>
          <cell r="D62">
            <v>984878.9291999992</v>
          </cell>
          <cell r="E62">
            <v>9967700.4291999992</v>
          </cell>
          <cell r="F62">
            <v>5530928.5128500005</v>
          </cell>
          <cell r="G62">
            <v>4205462.6141100014</v>
          </cell>
          <cell r="H62">
            <v>9736391.1269600019</v>
          </cell>
        </row>
        <row r="63">
          <cell r="A63" t="str">
            <v>1.01.02</v>
          </cell>
          <cell r="B63" t="str">
            <v>Alquiler de maquinaria, equipo y mobiliario</v>
          </cell>
          <cell r="C63">
            <v>218405.8</v>
          </cell>
          <cell r="D63">
            <v>17248.200000000012</v>
          </cell>
          <cell r="E63">
            <v>235654</v>
          </cell>
          <cell r="F63">
            <v>151527.73779000001</v>
          </cell>
          <cell r="G63">
            <v>62509.987150000001</v>
          </cell>
          <cell r="H63">
            <v>214037.72494000001</v>
          </cell>
        </row>
        <row r="64">
          <cell r="A64" t="str">
            <v>1.01.03</v>
          </cell>
          <cell r="B64" t="str">
            <v>Alquiler de equipo de cómputo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</row>
        <row r="65">
          <cell r="A65" t="str">
            <v>1.01.99</v>
          </cell>
          <cell r="B65" t="str">
            <v>Otros alquileres</v>
          </cell>
          <cell r="C65">
            <v>426470</v>
          </cell>
          <cell r="D65">
            <v>53372.299999999988</v>
          </cell>
          <cell r="E65">
            <v>479842.3</v>
          </cell>
          <cell r="F65">
            <v>357564.614</v>
          </cell>
          <cell r="G65">
            <v>81053.552659999987</v>
          </cell>
          <cell r="H65">
            <v>438618.16665999999</v>
          </cell>
        </row>
        <row r="67">
          <cell r="A67">
            <v>1.02</v>
          </cell>
          <cell r="B67" t="str">
            <v>Servicios Básicos</v>
          </cell>
          <cell r="C67">
            <v>18089930.300000001</v>
          </cell>
          <cell r="D67">
            <v>2071411.2347999997</v>
          </cell>
          <cell r="E67">
            <v>20161341.5348</v>
          </cell>
          <cell r="F67">
            <v>13135795.993989998</v>
          </cell>
          <cell r="G67">
            <v>4482337.7105100006</v>
          </cell>
          <cell r="H67">
            <v>17618133.704500001</v>
          </cell>
        </row>
        <row r="69">
          <cell r="A69" t="str">
            <v>1.02.01</v>
          </cell>
          <cell r="B69" t="str">
            <v>Servicio de agua y alcantarillado</v>
          </cell>
          <cell r="C69">
            <v>1882105.3</v>
          </cell>
          <cell r="D69">
            <v>1229809.2</v>
          </cell>
          <cell r="E69">
            <v>3111914.5</v>
          </cell>
          <cell r="F69">
            <v>1946930.3539499999</v>
          </cell>
          <cell r="G69">
            <v>705774.01645</v>
          </cell>
          <cell r="H69">
            <v>2652704.3703999999</v>
          </cell>
        </row>
        <row r="70">
          <cell r="A70" t="str">
            <v>1.02.02</v>
          </cell>
          <cell r="B70" t="str">
            <v>Servicio de energía eléctrica</v>
          </cell>
          <cell r="C70">
            <v>10232745.4</v>
          </cell>
          <cell r="D70">
            <v>2676145.2347999997</v>
          </cell>
          <cell r="E70">
            <v>12908890.6348</v>
          </cell>
          <cell r="F70">
            <v>8891475.6962799989</v>
          </cell>
          <cell r="G70">
            <v>2925070.3625600003</v>
          </cell>
          <cell r="H70">
            <v>11816546.058839999</v>
          </cell>
        </row>
        <row r="71">
          <cell r="A71" t="str">
            <v>1.02.03</v>
          </cell>
          <cell r="B71" t="str">
            <v>Servicio de correo</v>
          </cell>
          <cell r="C71">
            <v>169610.5</v>
          </cell>
          <cell r="D71">
            <v>-11703.100000000006</v>
          </cell>
          <cell r="E71">
            <v>157907.4</v>
          </cell>
          <cell r="F71">
            <v>100821.88016</v>
          </cell>
          <cell r="G71">
            <v>38195.312139999995</v>
          </cell>
          <cell r="H71">
            <v>139017.1923</v>
          </cell>
        </row>
        <row r="72">
          <cell r="A72" t="str">
            <v>1.02.04</v>
          </cell>
          <cell r="B72" t="str">
            <v>Servicio de telecomunicaciones</v>
          </cell>
          <cell r="C72">
            <v>5579434.4000000004</v>
          </cell>
          <cell r="D72">
            <v>-2028977.2000000002</v>
          </cell>
          <cell r="E72">
            <v>3550457.2</v>
          </cell>
          <cell r="F72">
            <v>2003820.9376399999</v>
          </cell>
          <cell r="G72">
            <v>678533.51314000017</v>
          </cell>
          <cell r="H72">
            <v>2682354.4507800001</v>
          </cell>
        </row>
        <row r="73">
          <cell r="A73" t="str">
            <v>1.02.99</v>
          </cell>
          <cell r="B73" t="str">
            <v>Otros servicios básicos</v>
          </cell>
          <cell r="C73">
            <v>226034.7</v>
          </cell>
          <cell r="D73">
            <v>206137.10000000003</v>
          </cell>
          <cell r="E73">
            <v>432171.80000000005</v>
          </cell>
          <cell r="F73">
            <v>192747.12596</v>
          </cell>
          <cell r="G73">
            <v>134764.50622000001</v>
          </cell>
          <cell r="H73">
            <v>327511.63218000002</v>
          </cell>
        </row>
        <row r="75">
          <cell r="A75">
            <v>1.03</v>
          </cell>
          <cell r="B75" t="str">
            <v>Servicios Comerciales y Financieros</v>
          </cell>
          <cell r="C75">
            <v>6946838.5</v>
          </cell>
          <cell r="D75">
            <v>18895.499999999902</v>
          </cell>
          <cell r="E75">
            <v>6965734</v>
          </cell>
          <cell r="F75">
            <v>3792687.9725499996</v>
          </cell>
          <cell r="G75">
            <v>1422417.6653199997</v>
          </cell>
          <cell r="H75">
            <v>5215105.6378699997</v>
          </cell>
        </row>
        <row r="77">
          <cell r="A77" t="str">
            <v>1.03.01</v>
          </cell>
          <cell r="B77" t="str">
            <v>Información</v>
          </cell>
          <cell r="C77">
            <v>205533.8</v>
          </cell>
          <cell r="D77">
            <v>140632.09999999998</v>
          </cell>
          <cell r="E77">
            <v>346165.89999999997</v>
          </cell>
          <cell r="F77">
            <v>71052.814029999994</v>
          </cell>
          <cell r="G77">
            <v>35983.210000000006</v>
          </cell>
          <cell r="H77">
            <v>107036.02403</v>
          </cell>
        </row>
        <row r="78">
          <cell r="A78" t="str">
            <v>1.03.02</v>
          </cell>
          <cell r="B78" t="str">
            <v>Publicidad y propaganda</v>
          </cell>
          <cell r="C78">
            <v>1133629.6000000001</v>
          </cell>
          <cell r="D78">
            <v>112897.89999999991</v>
          </cell>
          <cell r="E78">
            <v>1246527.5</v>
          </cell>
          <cell r="F78">
            <v>567310.86333999992</v>
          </cell>
          <cell r="G78">
            <v>608691.73905999982</v>
          </cell>
          <cell r="H78">
            <v>1176002.6023999997</v>
          </cell>
        </row>
        <row r="79">
          <cell r="A79" t="str">
            <v>1.03.03</v>
          </cell>
          <cell r="B79" t="str">
            <v>Impresión, encuadernación y otros</v>
          </cell>
          <cell r="C79">
            <v>141874.6</v>
          </cell>
          <cell r="D79">
            <v>-62060.100000000006</v>
          </cell>
          <cell r="E79">
            <v>79814.5</v>
          </cell>
          <cell r="F79">
            <v>25897.638619999998</v>
          </cell>
          <cell r="G79">
            <v>18729.886119999996</v>
          </cell>
          <cell r="H79">
            <v>44627.524739999993</v>
          </cell>
        </row>
        <row r="80">
          <cell r="A80" t="str">
            <v>1.03.04</v>
          </cell>
          <cell r="B80" t="str">
            <v>Transporte de bienes</v>
          </cell>
          <cell r="C80">
            <v>634920.5</v>
          </cell>
          <cell r="D80">
            <v>-58910.599999999977</v>
          </cell>
          <cell r="E80">
            <v>576009.9</v>
          </cell>
          <cell r="F80">
            <v>349817.47971000004</v>
          </cell>
          <cell r="G80">
            <v>134102.82158000005</v>
          </cell>
          <cell r="H80">
            <v>483920.30129000009</v>
          </cell>
        </row>
        <row r="81">
          <cell r="A81" t="str">
            <v>1.03.05</v>
          </cell>
          <cell r="B81" t="str">
            <v>Servicios aduaneros</v>
          </cell>
          <cell r="C81">
            <v>120000</v>
          </cell>
          <cell r="D81">
            <v>0</v>
          </cell>
          <cell r="E81">
            <v>120000</v>
          </cell>
          <cell r="F81">
            <v>85640.939610000001</v>
          </cell>
          <cell r="G81">
            <v>31344.377699999997</v>
          </cell>
          <cell r="H81">
            <v>116985.31731</v>
          </cell>
        </row>
        <row r="82">
          <cell r="A82" t="str">
            <v>1.03.06</v>
          </cell>
          <cell r="B82" t="str">
            <v>Comisiones y gastos serv. financ. y comerc.</v>
          </cell>
          <cell r="C82">
            <v>4691098</v>
          </cell>
          <cell r="D82">
            <v>-110610</v>
          </cell>
          <cell r="E82">
            <v>4580488</v>
          </cell>
          <cell r="F82">
            <v>2691779.0762399998</v>
          </cell>
          <cell r="G82">
            <v>578027.22240999993</v>
          </cell>
          <cell r="H82">
            <v>3269806.2986499998</v>
          </cell>
        </row>
        <row r="83">
          <cell r="A83" t="str">
            <v>1.03.07</v>
          </cell>
          <cell r="B83" t="str">
            <v>Servicios de transf. Electr. de información</v>
          </cell>
          <cell r="C83">
            <v>19782</v>
          </cell>
          <cell r="D83">
            <v>-3053.7999999999993</v>
          </cell>
          <cell r="E83">
            <v>16728.2</v>
          </cell>
          <cell r="F83">
            <v>1189.1610000000001</v>
          </cell>
          <cell r="G83">
            <v>15538.408449999999</v>
          </cell>
          <cell r="H83">
            <v>16727.569449999999</v>
          </cell>
        </row>
        <row r="85">
          <cell r="A85">
            <v>1.04</v>
          </cell>
          <cell r="B85" t="str">
            <v>Servicios de gestión y apoyo</v>
          </cell>
          <cell r="C85">
            <v>52277945.799999997</v>
          </cell>
          <cell r="D85">
            <v>2494835.3300000038</v>
          </cell>
          <cell r="E85">
            <v>54772781.130000003</v>
          </cell>
          <cell r="F85">
            <v>38277994.943439998</v>
          </cell>
          <cell r="G85">
            <v>14416978.071740001</v>
          </cell>
          <cell r="H85">
            <v>52694973.015180014</v>
          </cell>
        </row>
        <row r="87">
          <cell r="A87" t="str">
            <v>1.04.01</v>
          </cell>
          <cell r="B87" t="str">
            <v>Servicios médicos y de laboratorio</v>
          </cell>
          <cell r="C87">
            <v>37387608.899999999</v>
          </cell>
          <cell r="D87">
            <v>3275899.3300000057</v>
          </cell>
          <cell r="E87">
            <v>40663508.230000004</v>
          </cell>
          <cell r="F87">
            <v>28728117.79504</v>
          </cell>
          <cell r="G87">
            <v>10881106.371230002</v>
          </cell>
          <cell r="H87">
            <v>39609224.166270003</v>
          </cell>
        </row>
        <row r="88">
          <cell r="A88" t="str">
            <v>1.04.02</v>
          </cell>
          <cell r="B88" t="str">
            <v>Servicios jurídicos</v>
          </cell>
          <cell r="C88">
            <v>22900</v>
          </cell>
          <cell r="D88">
            <v>-10900</v>
          </cell>
          <cell r="E88">
            <v>12000</v>
          </cell>
          <cell r="F88">
            <v>1000</v>
          </cell>
          <cell r="G88">
            <v>0</v>
          </cell>
          <cell r="H88">
            <v>1000</v>
          </cell>
        </row>
        <row r="89">
          <cell r="A89" t="str">
            <v>1.04.03</v>
          </cell>
          <cell r="B89" t="str">
            <v>Servicios de ingeniería</v>
          </cell>
          <cell r="C89">
            <v>1173940.2</v>
          </cell>
          <cell r="D89">
            <v>-590318.5</v>
          </cell>
          <cell r="E89">
            <v>583621.69999999995</v>
          </cell>
          <cell r="F89">
            <v>342689.56174000003</v>
          </cell>
          <cell r="G89">
            <v>74810.969370000006</v>
          </cell>
          <cell r="H89">
            <v>417500.53111000004</v>
          </cell>
        </row>
        <row r="90">
          <cell r="A90" t="str">
            <v>1.04.04</v>
          </cell>
          <cell r="B90" t="str">
            <v>Servicios en ciencias económicas</v>
          </cell>
          <cell r="C90">
            <v>163353</v>
          </cell>
          <cell r="D90">
            <v>85685</v>
          </cell>
          <cell r="E90">
            <v>249038</v>
          </cell>
          <cell r="F90">
            <v>37171.308899999996</v>
          </cell>
          <cell r="G90">
            <v>131772.08514000001</v>
          </cell>
          <cell r="H90">
            <v>168943.39404000001</v>
          </cell>
        </row>
        <row r="91">
          <cell r="A91" t="str">
            <v>1.04.05</v>
          </cell>
          <cell r="B91" t="str">
            <v>Servic. desarrollo de sistemas informáticos</v>
          </cell>
          <cell r="C91">
            <v>514800</v>
          </cell>
          <cell r="D91">
            <v>-376702</v>
          </cell>
          <cell r="E91">
            <v>138098</v>
          </cell>
          <cell r="F91">
            <v>62000</v>
          </cell>
          <cell r="G91">
            <v>56294.5</v>
          </cell>
          <cell r="H91">
            <v>118294.5</v>
          </cell>
        </row>
        <row r="92">
          <cell r="A92" t="str">
            <v>1.04.06</v>
          </cell>
          <cell r="B92" t="str">
            <v>Servicios generales</v>
          </cell>
          <cell r="C92">
            <v>12808938.4</v>
          </cell>
          <cell r="D92">
            <v>175766.49999999814</v>
          </cell>
          <cell r="E92">
            <v>12984704.899999999</v>
          </cell>
          <cell r="F92">
            <v>9041574.1659200005</v>
          </cell>
          <cell r="G92">
            <v>3230234.0733499993</v>
          </cell>
          <cell r="H92">
            <v>12271808.23927</v>
          </cell>
        </row>
        <row r="93">
          <cell r="A93" t="str">
            <v>1.04.99</v>
          </cell>
          <cell r="B93" t="str">
            <v>Otros servicios de gestión y apoyo</v>
          </cell>
          <cell r="C93">
            <v>206405.3</v>
          </cell>
          <cell r="D93">
            <v>-64595</v>
          </cell>
          <cell r="E93">
            <v>141810.29999999999</v>
          </cell>
          <cell r="F93">
            <v>65442.111839999998</v>
          </cell>
          <cell r="G93">
            <v>42760.072650000002</v>
          </cell>
          <cell r="H93">
            <v>108202.18449</v>
          </cell>
        </row>
        <row r="95">
          <cell r="A95">
            <v>1.05</v>
          </cell>
          <cell r="B95" t="str">
            <v>Gastos de viaje y de transporte</v>
          </cell>
          <cell r="C95">
            <v>11325841.6</v>
          </cell>
          <cell r="D95">
            <v>3836897.6700000018</v>
          </cell>
          <cell r="E95">
            <v>15162739.270000001</v>
          </cell>
          <cell r="F95">
            <v>9849956.5144800004</v>
          </cell>
          <cell r="G95">
            <v>4058982.3643299984</v>
          </cell>
          <cell r="H95">
            <v>13908938.878810002</v>
          </cell>
        </row>
        <row r="97">
          <cell r="A97" t="str">
            <v>1.05.01</v>
          </cell>
          <cell r="B97" t="str">
            <v>Transporte dentro del país</v>
          </cell>
          <cell r="C97">
            <v>7495532.7000000002</v>
          </cell>
          <cell r="D97">
            <v>3798738.0700000012</v>
          </cell>
          <cell r="E97">
            <v>11294270.770000001</v>
          </cell>
          <cell r="F97">
            <v>7269853.4739900008</v>
          </cell>
          <cell r="G97">
            <v>3158746.9276099987</v>
          </cell>
          <cell r="H97">
            <v>10428600.4016</v>
          </cell>
        </row>
        <row r="98">
          <cell r="A98" t="str">
            <v>1.05.02</v>
          </cell>
          <cell r="B98" t="str">
            <v>Viáticos dentro del país</v>
          </cell>
          <cell r="C98">
            <v>3809475.3</v>
          </cell>
          <cell r="D98">
            <v>22348.600000000559</v>
          </cell>
          <cell r="E98">
            <v>3831823.9000000004</v>
          </cell>
          <cell r="F98">
            <v>2572330.7951000002</v>
          </cell>
          <cell r="G98">
            <v>890994.30230999971</v>
          </cell>
          <cell r="H98">
            <v>3463325.0974099999</v>
          </cell>
        </row>
        <row r="99">
          <cell r="A99" t="str">
            <v>1.05.03</v>
          </cell>
          <cell r="B99" t="str">
            <v>Transporte en el exterior</v>
          </cell>
          <cell r="C99">
            <v>13033.6</v>
          </cell>
          <cell r="D99">
            <v>3078.4999999999982</v>
          </cell>
          <cell r="E99">
            <v>16112.099999999999</v>
          </cell>
          <cell r="F99">
            <v>3522.7694499999998</v>
          </cell>
          <cell r="G99">
            <v>6205.9007999999994</v>
          </cell>
          <cell r="H99">
            <v>9728.6702499999992</v>
          </cell>
        </row>
        <row r="100">
          <cell r="A100" t="str">
            <v>1.05.04</v>
          </cell>
          <cell r="B100" t="str">
            <v>Viáticos en el exterior</v>
          </cell>
          <cell r="C100">
            <v>7800</v>
          </cell>
          <cell r="D100">
            <v>12732.5</v>
          </cell>
          <cell r="E100">
            <v>20532.5</v>
          </cell>
          <cell r="F100">
            <v>4249.4759400000003</v>
          </cell>
          <cell r="G100">
            <v>3035.2336100000002</v>
          </cell>
          <cell r="H100">
            <v>7284.7095500000005</v>
          </cell>
        </row>
        <row r="102">
          <cell r="A102">
            <v>1.06</v>
          </cell>
          <cell r="B102" t="str">
            <v>Seguros, reaseguros y otras obligaciones</v>
          </cell>
          <cell r="C102">
            <v>5768166.5</v>
          </cell>
          <cell r="D102">
            <v>-4958.5999999996275</v>
          </cell>
          <cell r="E102">
            <v>5763207.9000000004</v>
          </cell>
          <cell r="F102">
            <v>4608351.8981800005</v>
          </cell>
          <cell r="G102">
            <v>93416.925489999354</v>
          </cell>
          <cell r="H102">
            <v>4701768.8236699998</v>
          </cell>
        </row>
        <row r="104">
          <cell r="A104" t="str">
            <v>1.06.01</v>
          </cell>
          <cell r="B104" t="str">
            <v>Seguros</v>
          </cell>
          <cell r="C104">
            <v>5768166.5</v>
          </cell>
          <cell r="D104">
            <v>-4958.5999999996275</v>
          </cell>
          <cell r="E104">
            <v>5763207.9000000004</v>
          </cell>
          <cell r="F104">
            <v>4608351.8981800005</v>
          </cell>
          <cell r="G104">
            <v>93416.925489999354</v>
          </cell>
          <cell r="H104">
            <v>4701768.8236699998</v>
          </cell>
        </row>
        <row r="106">
          <cell r="A106">
            <v>1.07</v>
          </cell>
          <cell r="B106" t="str">
            <v>Capacitación y protocolo</v>
          </cell>
          <cell r="C106">
            <v>700169.4</v>
          </cell>
          <cell r="D106">
            <v>-293271.49999999994</v>
          </cell>
          <cell r="E106">
            <v>406897.90000000008</v>
          </cell>
          <cell r="F106">
            <v>25143.855510000001</v>
          </cell>
          <cell r="G106">
            <v>96523.504450000008</v>
          </cell>
          <cell r="H106">
            <v>121667.35996</v>
          </cell>
        </row>
        <row r="108">
          <cell r="A108" t="str">
            <v>1.07.01</v>
          </cell>
          <cell r="B108" t="str">
            <v>Actividades de capacitación</v>
          </cell>
          <cell r="C108">
            <v>685293.4</v>
          </cell>
          <cell r="D108">
            <v>-288063.49999999994</v>
          </cell>
          <cell r="E108">
            <v>397229.90000000008</v>
          </cell>
          <cell r="F108">
            <v>21930.452509999999</v>
          </cell>
          <cell r="G108">
            <v>92107.101450000002</v>
          </cell>
          <cell r="H108">
            <v>114037.55396</v>
          </cell>
        </row>
        <row r="109">
          <cell r="A109" t="str">
            <v>1.07.02</v>
          </cell>
          <cell r="B109" t="str">
            <v>Actividades protocolarias y sociales</v>
          </cell>
          <cell r="C109">
            <v>14668</v>
          </cell>
          <cell r="D109">
            <v>-5000</v>
          </cell>
          <cell r="E109">
            <v>9668</v>
          </cell>
          <cell r="F109">
            <v>3213.4030000000002</v>
          </cell>
          <cell r="G109">
            <v>4416.4030000000002</v>
          </cell>
          <cell r="H109">
            <v>7629.8060000000005</v>
          </cell>
        </row>
        <row r="110">
          <cell r="A110" t="str">
            <v>1.07.03</v>
          </cell>
          <cell r="B110" t="str">
            <v>Gastos de representación institucional</v>
          </cell>
          <cell r="C110">
            <v>208</v>
          </cell>
          <cell r="D110">
            <v>-208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2">
          <cell r="A112">
            <v>1.08</v>
          </cell>
          <cell r="B112" t="str">
            <v>Mantenimiento y reparación</v>
          </cell>
          <cell r="C112">
            <v>22360840.700000003</v>
          </cell>
          <cell r="D112">
            <v>384318.22382000345</v>
          </cell>
          <cell r="E112">
            <v>22745158.923820004</v>
          </cell>
          <cell r="F112">
            <v>9690757.023959998</v>
          </cell>
          <cell r="G112">
            <v>9013804.3912799992</v>
          </cell>
          <cell r="H112">
            <v>18704561.415239997</v>
          </cell>
        </row>
        <row r="114">
          <cell r="A114" t="str">
            <v>1.08.01</v>
          </cell>
          <cell r="B114" t="str">
            <v>Mantenimiento de edificios y locales</v>
          </cell>
          <cell r="C114">
            <v>9384326.0999999996</v>
          </cell>
          <cell r="D114">
            <v>545784.22382000275</v>
          </cell>
          <cell r="E114">
            <v>9930110.3238200024</v>
          </cell>
          <cell r="F114">
            <v>2653220.7049600002</v>
          </cell>
          <cell r="G114">
            <v>5424782.4232899994</v>
          </cell>
          <cell r="H114">
            <v>8078003.1282499991</v>
          </cell>
        </row>
        <row r="115">
          <cell r="A115" t="str">
            <v>1.08.03</v>
          </cell>
          <cell r="B115" t="str">
            <v>Mantenimiento de instalaciones y otras obras</v>
          </cell>
          <cell r="C115">
            <v>457577.6</v>
          </cell>
          <cell r="D115">
            <v>-48419.400000000023</v>
          </cell>
          <cell r="E115">
            <v>409158.19999999995</v>
          </cell>
          <cell r="F115">
            <v>162552.11830999999</v>
          </cell>
          <cell r="G115">
            <v>163431.56236000004</v>
          </cell>
          <cell r="H115">
            <v>325983.68067000003</v>
          </cell>
        </row>
        <row r="116">
          <cell r="A116" t="str">
            <v>1.08.04</v>
          </cell>
          <cell r="B116" t="str">
            <v>Manten. y repar maquinaria y equipo produc.</v>
          </cell>
          <cell r="C116">
            <v>1495834.9</v>
          </cell>
          <cell r="D116">
            <v>206754.19999999995</v>
          </cell>
          <cell r="E116">
            <v>1702589.0999999999</v>
          </cell>
          <cell r="F116">
            <v>904101.26932000008</v>
          </cell>
          <cell r="G116">
            <v>604626.70777999994</v>
          </cell>
          <cell r="H116">
            <v>1508727.9771</v>
          </cell>
        </row>
        <row r="117">
          <cell r="A117" t="str">
            <v>1.08.05</v>
          </cell>
          <cell r="B117" t="str">
            <v>Manten. y repar equipo de transporte</v>
          </cell>
          <cell r="C117">
            <v>768113.6</v>
          </cell>
          <cell r="D117">
            <v>39495.400000000023</v>
          </cell>
          <cell r="E117">
            <v>807609</v>
          </cell>
          <cell r="F117">
            <v>379623.78687000001</v>
          </cell>
          <cell r="G117">
            <v>237191.64074999996</v>
          </cell>
          <cell r="H117">
            <v>616815.42761999997</v>
          </cell>
        </row>
        <row r="118">
          <cell r="A118" t="str">
            <v>1.08.06</v>
          </cell>
          <cell r="B118" t="str">
            <v>Manten. y repar equipo de comunicación</v>
          </cell>
          <cell r="C118">
            <v>437013.8</v>
          </cell>
          <cell r="D118">
            <v>-22859.800000000047</v>
          </cell>
          <cell r="E118">
            <v>414153.99999999994</v>
          </cell>
          <cell r="F118">
            <v>198727.04667000001</v>
          </cell>
          <cell r="G118">
            <v>110840.90703</v>
          </cell>
          <cell r="H118">
            <v>309567.95370000001</v>
          </cell>
        </row>
        <row r="119">
          <cell r="A119" t="str">
            <v>1.08.07</v>
          </cell>
          <cell r="B119" t="str">
            <v>Manten. y repar equipo y mobiliario de oficina</v>
          </cell>
          <cell r="C119">
            <v>603916.30000000005</v>
          </cell>
          <cell r="D119">
            <v>21453.800000000047</v>
          </cell>
          <cell r="E119">
            <v>625370.10000000009</v>
          </cell>
          <cell r="F119">
            <v>325549.32589999994</v>
          </cell>
          <cell r="G119">
            <v>163514.90532000002</v>
          </cell>
          <cell r="H119">
            <v>489064.23121999996</v>
          </cell>
        </row>
        <row r="120">
          <cell r="A120" t="str">
            <v>1.08.08</v>
          </cell>
          <cell r="B120" t="str">
            <v>Manten. y repar eq. cómputo y sist. de inf.</v>
          </cell>
          <cell r="C120">
            <v>2464386.9</v>
          </cell>
          <cell r="D120">
            <v>-329202</v>
          </cell>
          <cell r="E120">
            <v>2135184.9</v>
          </cell>
          <cell r="F120">
            <v>940213.92553000001</v>
          </cell>
          <cell r="G120">
            <v>468837.40497999999</v>
          </cell>
          <cell r="H120">
            <v>1409051.33051</v>
          </cell>
        </row>
        <row r="121">
          <cell r="A121" t="str">
            <v>1.08.99</v>
          </cell>
          <cell r="B121" t="str">
            <v>Manten. y repar de otros equipos</v>
          </cell>
          <cell r="C121">
            <v>6749671.5</v>
          </cell>
          <cell r="D121">
            <v>-28688.199999999255</v>
          </cell>
          <cell r="E121">
            <v>6720983.3000000007</v>
          </cell>
          <cell r="F121">
            <v>4126768.8463999997</v>
          </cell>
          <cell r="G121">
            <v>1840578.83977</v>
          </cell>
          <cell r="H121">
            <v>5967347.6861699997</v>
          </cell>
        </row>
        <row r="123">
          <cell r="A123">
            <v>1.99</v>
          </cell>
          <cell r="B123" t="str">
            <v>Servicios diversos</v>
          </cell>
          <cell r="C123">
            <v>3084930.7</v>
          </cell>
          <cell r="D123">
            <v>327497.85499999998</v>
          </cell>
          <cell r="E123">
            <v>3412428.5550000002</v>
          </cell>
          <cell r="F123">
            <v>1391858.5508599998</v>
          </cell>
          <cell r="G123">
            <v>1167553.5450000002</v>
          </cell>
          <cell r="H123">
            <v>2559412.0958599998</v>
          </cell>
        </row>
        <row r="125">
          <cell r="A125" t="str">
            <v>1.99.02</v>
          </cell>
          <cell r="B125" t="str">
            <v>Intereses moratorios y multas</v>
          </cell>
          <cell r="C125">
            <v>0</v>
          </cell>
          <cell r="D125">
            <v>700000</v>
          </cell>
          <cell r="E125">
            <v>700000</v>
          </cell>
          <cell r="F125">
            <v>0</v>
          </cell>
          <cell r="G125">
            <v>600000</v>
          </cell>
          <cell r="H125">
            <v>600000</v>
          </cell>
        </row>
        <row r="126">
          <cell r="A126" t="str">
            <v>1.99.99</v>
          </cell>
          <cell r="B126" t="str">
            <v>Otros servicios no especificados</v>
          </cell>
          <cell r="C126">
            <v>3084930.7</v>
          </cell>
          <cell r="D126">
            <v>-372502.14500000002</v>
          </cell>
          <cell r="E126">
            <v>2712428.5550000002</v>
          </cell>
          <cell r="F126">
            <v>1391858.5508599998</v>
          </cell>
          <cell r="G126">
            <v>567553.54500000016</v>
          </cell>
          <cell r="H126">
            <v>1959412.09586</v>
          </cell>
        </row>
        <row r="128">
          <cell r="A128">
            <v>2</v>
          </cell>
          <cell r="B128" t="str">
            <v>MATERIALES Y SUMINISTROS</v>
          </cell>
          <cell r="C128">
            <v>219750687.59999996</v>
          </cell>
          <cell r="D128">
            <v>2628676.9208000032</v>
          </cell>
          <cell r="E128">
            <v>222379364.52079999</v>
          </cell>
          <cell r="F128">
            <v>161533425.68374997</v>
          </cell>
          <cell r="G128">
            <v>53161803.457500011</v>
          </cell>
          <cell r="H128">
            <v>214695229.14124995</v>
          </cell>
        </row>
        <row r="130">
          <cell r="A130">
            <v>2.0099999999999998</v>
          </cell>
          <cell r="B130" t="str">
            <v>Productos químicos y conexos</v>
          </cell>
          <cell r="C130">
            <v>144342934.89999998</v>
          </cell>
          <cell r="D130">
            <v>1257504.8699999989</v>
          </cell>
          <cell r="E130">
            <v>145600439.76999998</v>
          </cell>
          <cell r="F130">
            <v>106819412.32418999</v>
          </cell>
          <cell r="G130">
            <v>35154206.629250005</v>
          </cell>
          <cell r="H130">
            <v>141973618.95343998</v>
          </cell>
        </row>
        <row r="132">
          <cell r="A132" t="str">
            <v>2.01.01</v>
          </cell>
          <cell r="B132" t="str">
            <v>Combustible y lubricantes</v>
          </cell>
          <cell r="C132">
            <v>6089150.2999999998</v>
          </cell>
          <cell r="D132">
            <v>263894.77000000048</v>
          </cell>
          <cell r="E132">
            <v>6353045.0700000003</v>
          </cell>
          <cell r="F132">
            <v>4052305.6734799999</v>
          </cell>
          <cell r="G132">
            <v>1441935.9139799993</v>
          </cell>
          <cell r="H132">
            <v>5494241.5874599991</v>
          </cell>
        </row>
        <row r="133">
          <cell r="A133" t="str">
            <v>2.01.02</v>
          </cell>
          <cell r="B133" t="str">
            <v>Productos farmacéuticos y medicinales</v>
          </cell>
          <cell r="C133">
            <v>111863872.39999999</v>
          </cell>
          <cell r="D133">
            <v>93722.20000000298</v>
          </cell>
          <cell r="E133">
            <v>111957594.59999999</v>
          </cell>
          <cell r="F133">
            <v>83992479.456509992</v>
          </cell>
          <cell r="G133">
            <v>27474043.132679999</v>
          </cell>
          <cell r="H133">
            <v>111466522.58918999</v>
          </cell>
        </row>
        <row r="134">
          <cell r="A134" t="str">
            <v>2.01.04</v>
          </cell>
          <cell r="B134" t="str">
            <v>Tintas, pinturas y diluyentes</v>
          </cell>
          <cell r="C134">
            <v>1644884</v>
          </cell>
          <cell r="D134">
            <v>-283053.80000000005</v>
          </cell>
          <cell r="E134">
            <v>1361830.2</v>
          </cell>
          <cell r="F134">
            <v>887083.67590000003</v>
          </cell>
          <cell r="G134">
            <v>292432.06182000006</v>
          </cell>
          <cell r="H134">
            <v>1179515.7377200001</v>
          </cell>
        </row>
        <row r="135">
          <cell r="A135" t="str">
            <v>2.01.99</v>
          </cell>
          <cell r="B135" t="str">
            <v>Otros productos químicos</v>
          </cell>
          <cell r="C135">
            <v>24745028.199999999</v>
          </cell>
          <cell r="D135">
            <v>1182941.6999999955</v>
          </cell>
          <cell r="E135">
            <v>25927969.899999995</v>
          </cell>
          <cell r="F135">
            <v>17887543.518300001</v>
          </cell>
          <cell r="G135">
            <v>5945795.5207700022</v>
          </cell>
          <cell r="H135">
            <v>23833339.039070003</v>
          </cell>
        </row>
        <row r="137">
          <cell r="A137">
            <v>2.02</v>
          </cell>
          <cell r="B137" t="str">
            <v>Alimentos y productos agropecuarios</v>
          </cell>
          <cell r="C137">
            <v>10828075.5</v>
          </cell>
          <cell r="D137">
            <v>37338.400000000373</v>
          </cell>
          <cell r="E137">
            <v>10865413.9</v>
          </cell>
          <cell r="F137">
            <v>7607886.4482899997</v>
          </cell>
          <cell r="G137">
            <v>2739409.6385399997</v>
          </cell>
          <cell r="H137">
            <v>10347296.086829999</v>
          </cell>
        </row>
        <row r="139">
          <cell r="A139" t="str">
            <v>2.02.03</v>
          </cell>
          <cell r="B139" t="str">
            <v>Alimentos y bebidas</v>
          </cell>
          <cell r="C139">
            <v>10828075.5</v>
          </cell>
          <cell r="D139">
            <v>37338.400000000373</v>
          </cell>
          <cell r="E139">
            <v>10865413.9</v>
          </cell>
          <cell r="F139">
            <v>7607886.4482899997</v>
          </cell>
          <cell r="G139">
            <v>2739409.6385399997</v>
          </cell>
          <cell r="H139">
            <v>10347296.086829999</v>
          </cell>
        </row>
        <row r="141">
          <cell r="A141">
            <v>2.0299999999999998</v>
          </cell>
          <cell r="B141" t="str">
            <v>Materiales y prod. de uso en la construc. y mantenimiento</v>
          </cell>
          <cell r="C141">
            <v>1768073.5</v>
          </cell>
          <cell r="D141">
            <v>7779.2549999999756</v>
          </cell>
          <cell r="E141">
            <v>1775852.7549999999</v>
          </cell>
          <cell r="F141">
            <v>802146.26087</v>
          </cell>
          <cell r="G141">
            <v>665170.38016999979</v>
          </cell>
          <cell r="H141">
            <v>1467316.6410399999</v>
          </cell>
        </row>
        <row r="143">
          <cell r="A143" t="str">
            <v>2.03.01</v>
          </cell>
          <cell r="B143" t="str">
            <v>Materiales y productos metálicos</v>
          </cell>
          <cell r="C143">
            <v>463660.2</v>
          </cell>
          <cell r="D143">
            <v>48785.199999999895</v>
          </cell>
          <cell r="E143">
            <v>512445.39999999991</v>
          </cell>
          <cell r="F143">
            <v>262342.61192</v>
          </cell>
          <cell r="G143">
            <v>187885.45165999996</v>
          </cell>
          <cell r="H143">
            <v>450228.06357999996</v>
          </cell>
        </row>
        <row r="144">
          <cell r="A144" t="str">
            <v>2.03.03</v>
          </cell>
          <cell r="B144" t="str">
            <v>Madera y sus derivados</v>
          </cell>
          <cell r="C144">
            <v>213989.9</v>
          </cell>
          <cell r="D144">
            <v>55619.900000000052</v>
          </cell>
          <cell r="E144">
            <v>269609.80000000005</v>
          </cell>
          <cell r="F144">
            <v>124849.05856999999</v>
          </cell>
          <cell r="G144">
            <v>103533.77088999999</v>
          </cell>
          <cell r="H144">
            <v>228382.82945999998</v>
          </cell>
        </row>
        <row r="145">
          <cell r="A145" t="str">
            <v>2.03.04</v>
          </cell>
          <cell r="B145" t="str">
            <v>Mater. y prod. Eléctr., telef. y de cómputo</v>
          </cell>
          <cell r="C145">
            <v>530977.6</v>
          </cell>
          <cell r="D145">
            <v>9193.4000000000233</v>
          </cell>
          <cell r="E145">
            <v>540171</v>
          </cell>
          <cell r="F145">
            <v>230312.70302000002</v>
          </cell>
          <cell r="G145">
            <v>228907.93628999998</v>
          </cell>
          <cell r="H145">
            <v>459220.63931</v>
          </cell>
        </row>
        <row r="146">
          <cell r="A146" t="str">
            <v>2.03.05</v>
          </cell>
          <cell r="B146" t="str">
            <v>Materiales y productos de vidrio</v>
          </cell>
          <cell r="C146">
            <v>65342.2</v>
          </cell>
          <cell r="D146">
            <v>-19641.600000000006</v>
          </cell>
          <cell r="E146">
            <v>45700.599999999991</v>
          </cell>
          <cell r="F146">
            <v>13757.341820000001</v>
          </cell>
          <cell r="G146">
            <v>7012.4371900000006</v>
          </cell>
          <cell r="H146">
            <v>20769.779010000002</v>
          </cell>
        </row>
        <row r="147">
          <cell r="A147" t="str">
            <v>2.03.06</v>
          </cell>
          <cell r="B147" t="str">
            <v>Materiales y productos de plástico</v>
          </cell>
          <cell r="C147">
            <v>77936.800000000003</v>
          </cell>
          <cell r="D147">
            <v>-16915.899999999994</v>
          </cell>
          <cell r="E147">
            <v>61020.900000000009</v>
          </cell>
          <cell r="F147">
            <v>21202.951180000004</v>
          </cell>
          <cell r="G147">
            <v>14047.186269999998</v>
          </cell>
          <cell r="H147">
            <v>35250.137450000002</v>
          </cell>
        </row>
        <row r="148">
          <cell r="A148" t="str">
            <v>2.03.99</v>
          </cell>
          <cell r="B148" t="str">
            <v>Otros mater. y produc. de uso en construc.</v>
          </cell>
          <cell r="C148">
            <v>416166.8</v>
          </cell>
          <cell r="D148">
            <v>-69261.744999999995</v>
          </cell>
          <cell r="E148">
            <v>346905.05499999999</v>
          </cell>
          <cell r="F148">
            <v>149681.59435999999</v>
          </cell>
          <cell r="G148">
            <v>123783.59787</v>
          </cell>
          <cell r="H148">
            <v>273465.19222999999</v>
          </cell>
        </row>
        <row r="150">
          <cell r="A150">
            <v>2.04</v>
          </cell>
          <cell r="B150" t="str">
            <v>Herramientas, repuestos y accesorios</v>
          </cell>
          <cell r="C150">
            <v>8561957.6000000015</v>
          </cell>
          <cell r="D150">
            <v>-227017.1274000016</v>
          </cell>
          <cell r="E150">
            <v>8334940.472599999</v>
          </cell>
          <cell r="F150">
            <v>4809240.2116299998</v>
          </cell>
          <cell r="G150">
            <v>2425037.9061200004</v>
          </cell>
          <cell r="H150">
            <v>7234278.1177500002</v>
          </cell>
        </row>
        <row r="152">
          <cell r="A152" t="str">
            <v>2.04.01</v>
          </cell>
          <cell r="B152" t="str">
            <v>Herramientas e instrumentos</v>
          </cell>
          <cell r="C152">
            <v>165028.79999999999</v>
          </cell>
          <cell r="D152">
            <v>10356.410599999974</v>
          </cell>
          <cell r="E152">
            <v>175385.21059999996</v>
          </cell>
          <cell r="F152">
            <v>68889.694409999996</v>
          </cell>
          <cell r="G152">
            <v>60079.591449999993</v>
          </cell>
          <cell r="H152">
            <v>128969.28585999999</v>
          </cell>
        </row>
        <row r="153">
          <cell r="A153" t="str">
            <v>2.04.02</v>
          </cell>
          <cell r="B153" t="str">
            <v>Repuestos y accesorios</v>
          </cell>
          <cell r="C153">
            <v>8396928.8000000007</v>
          </cell>
          <cell r="D153">
            <v>-237373.53800000157</v>
          </cell>
          <cell r="E153">
            <v>8159555.2619999992</v>
          </cell>
          <cell r="F153">
            <v>4740350.5172199998</v>
          </cell>
          <cell r="G153">
            <v>2364958.3146700002</v>
          </cell>
          <cell r="H153">
            <v>7105308.83189</v>
          </cell>
        </row>
        <row r="155">
          <cell r="A155">
            <v>2.0499999999999998</v>
          </cell>
          <cell r="B155" t="str">
            <v>Bienes para producción y comercialización</v>
          </cell>
          <cell r="C155">
            <v>1406883.5</v>
          </cell>
          <cell r="D155">
            <v>-179015</v>
          </cell>
          <cell r="E155">
            <v>1227868.5</v>
          </cell>
          <cell r="F155">
            <v>991267.29291999992</v>
          </cell>
          <cell r="G155">
            <v>219074.18987999996</v>
          </cell>
          <cell r="H155">
            <v>1210341.4827999999</v>
          </cell>
        </row>
        <row r="157">
          <cell r="A157" t="str">
            <v>2.05.01</v>
          </cell>
          <cell r="B157" t="str">
            <v>Materia prima</v>
          </cell>
          <cell r="C157">
            <v>1406883.5</v>
          </cell>
          <cell r="D157">
            <v>-179015</v>
          </cell>
          <cell r="E157">
            <v>1227868.5</v>
          </cell>
          <cell r="F157">
            <v>991267.29291999992</v>
          </cell>
          <cell r="G157">
            <v>219074.18987999996</v>
          </cell>
          <cell r="H157">
            <v>1210341.4827999999</v>
          </cell>
        </row>
        <row r="158">
          <cell r="A158" t="str">
            <v>2.05.02</v>
          </cell>
          <cell r="B158" t="str">
            <v>Productos terminados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</row>
        <row r="160">
          <cell r="A160">
            <v>2.99</v>
          </cell>
          <cell r="B160" t="str">
            <v>Útiles, materiales y suministros diversos</v>
          </cell>
          <cell r="C160">
            <v>52842762.600000001</v>
          </cell>
          <cell r="D160">
            <v>1732086.5232000053</v>
          </cell>
          <cell r="E160">
            <v>54574849.123200014</v>
          </cell>
          <cell r="F160">
            <v>40503473.145850003</v>
          </cell>
          <cell r="G160">
            <v>11958904.713540003</v>
          </cell>
          <cell r="H160">
            <v>52462377.859389998</v>
          </cell>
        </row>
        <row r="162">
          <cell r="A162" t="str">
            <v>2.99.01</v>
          </cell>
          <cell r="B162" t="str">
            <v>Útiles y materiales de oficina y cómputo</v>
          </cell>
          <cell r="C162">
            <v>663750.19999999995</v>
          </cell>
          <cell r="D162">
            <v>-173163.00000000012</v>
          </cell>
          <cell r="E162">
            <v>490587.19999999984</v>
          </cell>
          <cell r="F162">
            <v>281416.79607000004</v>
          </cell>
          <cell r="G162">
            <v>85437.910770000017</v>
          </cell>
          <cell r="H162">
            <v>366854.70684000006</v>
          </cell>
        </row>
        <row r="163">
          <cell r="A163" t="str">
            <v>2.99.02</v>
          </cell>
          <cell r="B163" t="str">
            <v>Útiles y materiales médico, hospitalario y de investigación</v>
          </cell>
          <cell r="C163">
            <v>38531480.600000001</v>
          </cell>
          <cell r="D163">
            <v>3127859.4792000055</v>
          </cell>
          <cell r="E163">
            <v>41659340.079200007</v>
          </cell>
          <cell r="F163">
            <v>31655312.552670002</v>
          </cell>
          <cell r="G163">
            <v>8816875.69551</v>
          </cell>
          <cell r="H163">
            <v>40472188.248180002</v>
          </cell>
        </row>
        <row r="164">
          <cell r="A164" t="str">
            <v>2.99.03</v>
          </cell>
          <cell r="B164" t="str">
            <v>Productos de papel, cartón e impresos</v>
          </cell>
          <cell r="C164">
            <v>4188564.8</v>
          </cell>
          <cell r="D164">
            <v>-12338.655999999959</v>
          </cell>
          <cell r="E164">
            <v>4176226.1439999999</v>
          </cell>
          <cell r="F164">
            <v>2870084.2529199999</v>
          </cell>
          <cell r="G164">
            <v>1078905.8001299999</v>
          </cell>
          <cell r="H164">
            <v>3948990.0530499998</v>
          </cell>
        </row>
        <row r="165">
          <cell r="A165" t="str">
            <v>2.99.04</v>
          </cell>
          <cell r="B165" t="str">
            <v>Textiles y vestuarios</v>
          </cell>
          <cell r="C165">
            <v>5467133.5</v>
          </cell>
          <cell r="D165">
            <v>-780539</v>
          </cell>
          <cell r="E165">
            <v>4686594.5</v>
          </cell>
          <cell r="F165">
            <v>3337988.4896799996</v>
          </cell>
          <cell r="G165">
            <v>1100645.0233100001</v>
          </cell>
          <cell r="H165">
            <v>4438633.5129899997</v>
          </cell>
        </row>
        <row r="166">
          <cell r="A166" t="str">
            <v>2.99.05</v>
          </cell>
          <cell r="B166" t="str">
            <v>Útiles y materiales de limpieza</v>
          </cell>
          <cell r="C166">
            <v>889378.5</v>
          </cell>
          <cell r="D166">
            <v>-131089.40000000002</v>
          </cell>
          <cell r="E166">
            <v>758289.1</v>
          </cell>
          <cell r="F166">
            <v>520662.10282000003</v>
          </cell>
          <cell r="G166">
            <v>181564.10414000007</v>
          </cell>
          <cell r="H166">
            <v>702226.2069600001</v>
          </cell>
        </row>
        <row r="167">
          <cell r="A167" t="str">
            <v>2.99.06</v>
          </cell>
          <cell r="B167" t="str">
            <v>Útiles y materiales de resguardo y seguridad</v>
          </cell>
          <cell r="C167">
            <v>103890.1</v>
          </cell>
          <cell r="D167">
            <v>17258.699999999997</v>
          </cell>
          <cell r="E167">
            <v>121148.8</v>
          </cell>
          <cell r="F167">
            <v>51316.151740000001</v>
          </cell>
          <cell r="G167">
            <v>44448.460059999998</v>
          </cell>
          <cell r="H167">
            <v>95764.611799999999</v>
          </cell>
        </row>
        <row r="168">
          <cell r="A168" t="str">
            <v>2.99.07</v>
          </cell>
          <cell r="B168" t="str">
            <v>Útiles y materiales de cocina y comedor</v>
          </cell>
          <cell r="C168">
            <v>303411</v>
          </cell>
          <cell r="D168">
            <v>-4318.4000000000233</v>
          </cell>
          <cell r="E168">
            <v>299092.59999999998</v>
          </cell>
          <cell r="F168">
            <v>167324.16707</v>
          </cell>
          <cell r="G168">
            <v>85978.843259999994</v>
          </cell>
          <cell r="H168">
            <v>253303.01032999999</v>
          </cell>
        </row>
        <row r="169">
          <cell r="A169" t="str">
            <v>2.99.99</v>
          </cell>
          <cell r="B169" t="str">
            <v>Otros útiles, materiales y suministros</v>
          </cell>
          <cell r="C169">
            <v>2695153.9</v>
          </cell>
          <cell r="D169">
            <v>-311583.20000000019</v>
          </cell>
          <cell r="E169">
            <v>2383570.6999999997</v>
          </cell>
          <cell r="F169">
            <v>1619368.6328799999</v>
          </cell>
          <cell r="G169">
            <v>565048.87636000011</v>
          </cell>
          <cell r="H169">
            <v>2184417.50924</v>
          </cell>
        </row>
        <row r="171">
          <cell r="A171">
            <v>3</v>
          </cell>
          <cell r="B171" t="str">
            <v>INTERESES Y COMISIONES</v>
          </cell>
          <cell r="C171">
            <v>1873144</v>
          </cell>
          <cell r="D171">
            <v>55500</v>
          </cell>
          <cell r="E171">
            <v>1928644</v>
          </cell>
          <cell r="F171">
            <v>1404922.3627299999</v>
          </cell>
          <cell r="G171">
            <v>80357.515479999915</v>
          </cell>
          <cell r="H171">
            <v>1485279.8782099998</v>
          </cell>
        </row>
        <row r="173">
          <cell r="A173">
            <v>3.01</v>
          </cell>
          <cell r="B173" t="str">
            <v>Intereses sobre títulos valores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5">
          <cell r="A175" t="str">
            <v>3.01.02</v>
          </cell>
          <cell r="B175" t="str">
            <v>Intereses Títulos Valores Internos L.P.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</row>
        <row r="177">
          <cell r="A177">
            <v>3.02</v>
          </cell>
          <cell r="B177" t="str">
            <v>Intereses sobre préstamos</v>
          </cell>
          <cell r="C177">
            <v>1831144</v>
          </cell>
          <cell r="D177">
            <v>0</v>
          </cell>
          <cell r="E177">
            <v>1831144</v>
          </cell>
          <cell r="F177">
            <v>1366633.8224299999</v>
          </cell>
          <cell r="G177">
            <v>54097.202439999906</v>
          </cell>
          <cell r="H177">
            <v>1420731.0248699998</v>
          </cell>
        </row>
        <row r="179">
          <cell r="A179" t="str">
            <v>3.02.02</v>
          </cell>
          <cell r="B179" t="str">
            <v>Intereses sobre préstamos de Instit. Descentr. no Empresariales.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</row>
        <row r="180">
          <cell r="A180" t="str">
            <v>3.02.03</v>
          </cell>
          <cell r="B180" t="str">
            <v>Intereses s/ préstamos de Instituciones Descentralizadas n/ Empresariales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</row>
        <row r="181">
          <cell r="A181" t="str">
            <v>3.02.04</v>
          </cell>
          <cell r="B181" t="str">
            <v>Intereses sobre préstamos de Gobiernos Locales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</row>
        <row r="182">
          <cell r="A182" t="str">
            <v>3.02.05</v>
          </cell>
          <cell r="B182" t="str">
            <v>Intereses sobre préstamos de Empresas Públicas no Financieras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</row>
        <row r="183">
          <cell r="A183" t="str">
            <v>3.02.06</v>
          </cell>
          <cell r="B183" t="str">
            <v>Intereses sobre préstamos de Empresas Públicas Financieras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</row>
        <row r="184">
          <cell r="A184" t="str">
            <v>3.02.07</v>
          </cell>
          <cell r="B184" t="str">
            <v>Intereses sobre préstamos del sector privado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</row>
        <row r="185">
          <cell r="A185" t="str">
            <v>3.02.08</v>
          </cell>
          <cell r="B185" t="str">
            <v>Intereses sobre préstamos del sector externo</v>
          </cell>
          <cell r="C185">
            <v>1831144</v>
          </cell>
          <cell r="D185">
            <v>0</v>
          </cell>
          <cell r="E185">
            <v>1831144</v>
          </cell>
          <cell r="F185">
            <v>1366633.8224299999</v>
          </cell>
          <cell r="G185">
            <v>54097.202439999906</v>
          </cell>
          <cell r="H185">
            <v>1420731.0248699998</v>
          </cell>
        </row>
        <row r="187">
          <cell r="A187">
            <v>3.04</v>
          </cell>
          <cell r="B187" t="str">
            <v>Comisiones y Otros Gastos</v>
          </cell>
          <cell r="C187">
            <v>42000</v>
          </cell>
          <cell r="D187">
            <v>55500</v>
          </cell>
          <cell r="E187">
            <v>97500</v>
          </cell>
          <cell r="F187">
            <v>38288.540300000001</v>
          </cell>
          <cell r="G187">
            <v>26260.313040000001</v>
          </cell>
          <cell r="H187">
            <v>64548.853340000001</v>
          </cell>
        </row>
        <row r="189">
          <cell r="A189" t="str">
            <v>3.04.01</v>
          </cell>
          <cell r="B189" t="str">
            <v>Comisiones y otros gastos sobre títulos valores</v>
          </cell>
          <cell r="C189">
            <v>42000</v>
          </cell>
          <cell r="D189">
            <v>55500</v>
          </cell>
          <cell r="E189">
            <v>97500</v>
          </cell>
          <cell r="F189">
            <v>38288.540300000001</v>
          </cell>
          <cell r="G189">
            <v>26260.313040000001</v>
          </cell>
          <cell r="H189">
            <v>64548.853340000001</v>
          </cell>
        </row>
        <row r="191">
          <cell r="A191">
            <v>4</v>
          </cell>
          <cell r="B191" t="str">
            <v>ACTIVOS FINANCIEROS</v>
          </cell>
          <cell r="C191">
            <v>36018.199999999997</v>
          </cell>
          <cell r="D191">
            <v>-7500</v>
          </cell>
          <cell r="E191">
            <v>28518.199999999997</v>
          </cell>
          <cell r="F191">
            <v>13736.0753</v>
          </cell>
          <cell r="G191">
            <v>7461.2164000000012</v>
          </cell>
          <cell r="H191">
            <v>21197.291700000002</v>
          </cell>
        </row>
        <row r="193">
          <cell r="A193">
            <v>4.01</v>
          </cell>
          <cell r="B193" t="str">
            <v>Préstamos</v>
          </cell>
          <cell r="C193">
            <v>36018.199999999997</v>
          </cell>
          <cell r="D193">
            <v>-7500</v>
          </cell>
          <cell r="E193">
            <v>28518.199999999997</v>
          </cell>
          <cell r="F193">
            <v>13736.0753</v>
          </cell>
          <cell r="G193">
            <v>7461.2164000000012</v>
          </cell>
          <cell r="H193">
            <v>21197.291700000002</v>
          </cell>
        </row>
        <row r="195">
          <cell r="A195" t="str">
            <v>4.01.03</v>
          </cell>
          <cell r="B195" t="str">
            <v>Préstamos a Instituciones Descentralizadas no Empresariales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</row>
        <row r="196">
          <cell r="A196" t="str">
            <v>4.01.05</v>
          </cell>
          <cell r="B196" t="str">
            <v>Préstamos a Empresas  Públicas no Financieras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</row>
        <row r="197">
          <cell r="A197" t="str">
            <v>4.01.06</v>
          </cell>
          <cell r="B197" t="str">
            <v>Préstamos a Empresas  Públicas Financieras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 t="str">
            <v>4.01.07</v>
          </cell>
          <cell r="B198" t="str">
            <v>Préstamos al sector privado</v>
          </cell>
          <cell r="C198">
            <v>36018.199999999997</v>
          </cell>
          <cell r="D198">
            <v>-7500</v>
          </cell>
          <cell r="E198">
            <v>28518.199999999997</v>
          </cell>
          <cell r="F198">
            <v>13736.0753</v>
          </cell>
          <cell r="G198">
            <v>7461.2164000000012</v>
          </cell>
          <cell r="H198">
            <v>21197.291700000002</v>
          </cell>
        </row>
        <row r="200">
          <cell r="A200">
            <v>4.0199999999999996</v>
          </cell>
          <cell r="B200" t="str">
            <v>Adquisición de valores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</row>
        <row r="202">
          <cell r="A202" t="str">
            <v>4.02.01</v>
          </cell>
          <cell r="B202" t="str">
            <v>Adquisición de valores del Gobierno Central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</row>
        <row r="203">
          <cell r="A203" t="str">
            <v>4.02.02</v>
          </cell>
          <cell r="B203" t="str">
            <v>Adquisición de valores de Organismos Desconcentrados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</row>
        <row r="204">
          <cell r="A204" t="str">
            <v>4.02.03</v>
          </cell>
          <cell r="B204" t="str">
            <v>Adquisición valores Instituciones Descentralizadas no Empresariales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4.02.04</v>
          </cell>
          <cell r="B205" t="str">
            <v>Adquisición de valores de Gobiernos Locales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</row>
        <row r="206">
          <cell r="A206" t="str">
            <v>4.02.05</v>
          </cell>
          <cell r="B206" t="str">
            <v>Adquisición de valores de Empresas Públicas no Financieras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</row>
        <row r="207">
          <cell r="A207" t="str">
            <v>4.02.06</v>
          </cell>
          <cell r="B207" t="str">
            <v>Adquisición de valores de Empresas Públicas Financieras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</row>
        <row r="208">
          <cell r="A208" t="str">
            <v>4.02.07</v>
          </cell>
          <cell r="B208" t="str">
            <v>Adquisición de valores del sector privado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4.02.08</v>
          </cell>
          <cell r="B209" t="str">
            <v>Adquisición de valores del sector externo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</row>
        <row r="211">
          <cell r="A211">
            <v>4.99</v>
          </cell>
          <cell r="B211" t="str">
            <v>Adquisición de valores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</row>
        <row r="213">
          <cell r="A213" t="str">
            <v>4.99.99</v>
          </cell>
          <cell r="B213" t="str">
            <v>Otros activos financieros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5">
          <cell r="A215">
            <v>5</v>
          </cell>
          <cell r="B215" t="str">
            <v>BIENES DURADEROS</v>
          </cell>
          <cell r="C215">
            <v>51150124.899999999</v>
          </cell>
          <cell r="D215">
            <v>14596487.581799999</v>
          </cell>
          <cell r="E215">
            <v>65746612.481800005</v>
          </cell>
          <cell r="F215">
            <v>26784016.832039997</v>
          </cell>
          <cell r="G215">
            <v>18759903.57519</v>
          </cell>
          <cell r="H215">
            <v>45543920.407229997</v>
          </cell>
        </row>
        <row r="217">
          <cell r="A217">
            <v>5.01</v>
          </cell>
          <cell r="B217" t="str">
            <v>Maquinaria, equipo y mobiliario</v>
          </cell>
          <cell r="C217">
            <v>21122812.299999997</v>
          </cell>
          <cell r="D217">
            <v>8799592.6188999992</v>
          </cell>
          <cell r="E217">
            <v>29922404.918900002</v>
          </cell>
          <cell r="F217">
            <v>9588968.608219998</v>
          </cell>
          <cell r="G217">
            <v>9479595.618449999</v>
          </cell>
          <cell r="H217">
            <v>19068564.226669997</v>
          </cell>
        </row>
        <row r="219">
          <cell r="A219" t="str">
            <v>5.01.01</v>
          </cell>
          <cell r="B219" t="str">
            <v>Maquinaria y equipo para la producción</v>
          </cell>
          <cell r="C219">
            <v>594060.5</v>
          </cell>
          <cell r="D219">
            <v>88340.555000000168</v>
          </cell>
          <cell r="E219">
            <v>682401.05500000017</v>
          </cell>
          <cell r="F219">
            <v>96416.778430000006</v>
          </cell>
          <cell r="G219">
            <v>341576.58582000004</v>
          </cell>
          <cell r="H219">
            <v>437993.36425000004</v>
          </cell>
        </row>
        <row r="220">
          <cell r="A220" t="str">
            <v>5.01.02</v>
          </cell>
          <cell r="B220" t="str">
            <v>Equipo de transporte</v>
          </cell>
          <cell r="C220">
            <v>795032.5</v>
          </cell>
          <cell r="D220">
            <v>824328.89999999991</v>
          </cell>
          <cell r="E220">
            <v>1619361.4</v>
          </cell>
          <cell r="F220">
            <v>45272.46</v>
          </cell>
          <cell r="G220">
            <v>1044569.27205</v>
          </cell>
          <cell r="H220">
            <v>1089841.73205</v>
          </cell>
        </row>
        <row r="221">
          <cell r="A221" t="str">
            <v>5.01.03</v>
          </cell>
          <cell r="B221" t="str">
            <v>Equipo de comunicación</v>
          </cell>
          <cell r="C221">
            <v>214773.9</v>
          </cell>
          <cell r="D221">
            <v>251172.57260000004</v>
          </cell>
          <cell r="E221">
            <v>465946.47260000004</v>
          </cell>
          <cell r="F221">
            <v>82068.746889999995</v>
          </cell>
          <cell r="G221">
            <v>286300.50664000004</v>
          </cell>
          <cell r="H221">
            <v>368369.25353000005</v>
          </cell>
        </row>
        <row r="222">
          <cell r="A222" t="str">
            <v>5.01.04</v>
          </cell>
          <cell r="B222" t="str">
            <v>Equipo y mobiliario de oficina</v>
          </cell>
          <cell r="C222">
            <v>517174.19999999995</v>
          </cell>
          <cell r="D222">
            <v>294219.29180000001</v>
          </cell>
          <cell r="E222">
            <v>811393.49179999996</v>
          </cell>
          <cell r="F222">
            <v>247337.81392000002</v>
          </cell>
          <cell r="G222">
            <v>381731.34409999999</v>
          </cell>
          <cell r="H222">
            <v>629069.15801999997</v>
          </cell>
        </row>
        <row r="223">
          <cell r="A223" t="str">
            <v>5.01.05</v>
          </cell>
          <cell r="B223" t="str">
            <v>Equipo y programas de cómputo</v>
          </cell>
          <cell r="C223">
            <v>3952314.5</v>
          </cell>
          <cell r="D223">
            <v>-95196.399999999907</v>
          </cell>
          <cell r="E223">
            <v>3857118.1</v>
          </cell>
          <cell r="F223">
            <v>2110326.7343299999</v>
          </cell>
          <cell r="G223">
            <v>1188039.1574800001</v>
          </cell>
          <cell r="H223">
            <v>3298365.8918099999</v>
          </cell>
        </row>
        <row r="224">
          <cell r="A224" t="str">
            <v>5.01.06</v>
          </cell>
          <cell r="B224" t="str">
            <v>Equipo sanitario, laboratorio e investig.</v>
          </cell>
          <cell r="C224">
            <v>13516807.199999999</v>
          </cell>
          <cell r="D224">
            <v>5739118.5055</v>
          </cell>
          <cell r="E224">
            <v>19255925.705499999</v>
          </cell>
          <cell r="F224">
            <v>6202559.8185399994</v>
          </cell>
          <cell r="G224">
            <v>4532963.8817499988</v>
          </cell>
          <cell r="H224">
            <v>10735523.700289998</v>
          </cell>
        </row>
        <row r="225">
          <cell r="A225" t="str">
            <v>5.01.07</v>
          </cell>
          <cell r="B225" t="str">
            <v>Equ. y mobiliario educac., deportivo y recre.</v>
          </cell>
          <cell r="C225">
            <v>17944.5</v>
          </cell>
          <cell r="D225">
            <v>22382.729200000002</v>
          </cell>
          <cell r="E225">
            <v>40327.229200000002</v>
          </cell>
          <cell r="F225">
            <v>2797.0838800000001</v>
          </cell>
          <cell r="G225">
            <v>33902.910520000005</v>
          </cell>
          <cell r="H225">
            <v>36699.994400000003</v>
          </cell>
        </row>
        <row r="226">
          <cell r="A226" t="str">
            <v>5.01.99</v>
          </cell>
          <cell r="B226" t="str">
            <v>Maquinaria y equipo diverso</v>
          </cell>
          <cell r="C226">
            <v>1514705</v>
          </cell>
          <cell r="D226">
            <v>1675226.4647999997</v>
          </cell>
          <cell r="E226">
            <v>3189931.4647999997</v>
          </cell>
          <cell r="F226">
            <v>802189.17223000003</v>
          </cell>
          <cell r="G226">
            <v>1670511.9600899997</v>
          </cell>
          <cell r="H226">
            <v>2472701.1323199999</v>
          </cell>
        </row>
        <row r="228">
          <cell r="A228">
            <v>5.0199999999999996</v>
          </cell>
          <cell r="B228" t="str">
            <v>Construcciones, adiciones y mejoras</v>
          </cell>
          <cell r="C228">
            <v>28714212.600000001</v>
          </cell>
          <cell r="D228">
            <v>4935970.1969000008</v>
          </cell>
          <cell r="E228">
            <v>33650182.796900004</v>
          </cell>
          <cell r="F228">
            <v>16444318.643820001</v>
          </cell>
          <cell r="G228">
            <v>8813874.772739999</v>
          </cell>
          <cell r="H228">
            <v>25258193.416560002</v>
          </cell>
        </row>
        <row r="230">
          <cell r="A230" t="str">
            <v>5.02.01</v>
          </cell>
          <cell r="B230" t="str">
            <v>Edificios</v>
          </cell>
          <cell r="C230">
            <v>22189478.600000001</v>
          </cell>
          <cell r="D230">
            <v>5858733</v>
          </cell>
          <cell r="E230">
            <v>28048211.600000001</v>
          </cell>
          <cell r="F230">
            <v>14957717.91688</v>
          </cell>
          <cell r="G230">
            <v>7250691.9909499995</v>
          </cell>
          <cell r="H230">
            <v>22208409.90783</v>
          </cell>
        </row>
        <row r="231">
          <cell r="A231" t="str">
            <v>5.02.99</v>
          </cell>
          <cell r="B231" t="str">
            <v>Otras construcciones, adiciones y mejoras</v>
          </cell>
          <cell r="C231">
            <v>6524734</v>
          </cell>
          <cell r="D231">
            <v>-922762.8030999992</v>
          </cell>
          <cell r="E231">
            <v>5601971.1969000008</v>
          </cell>
          <cell r="F231">
            <v>1486600.72694</v>
          </cell>
          <cell r="G231">
            <v>1563182.7817899999</v>
          </cell>
          <cell r="H231">
            <v>3049783.5087299999</v>
          </cell>
        </row>
        <row r="233">
          <cell r="A233">
            <v>5.03</v>
          </cell>
          <cell r="B233" t="str">
            <v>Bienes preexistentes</v>
          </cell>
          <cell r="C233">
            <v>1269000</v>
          </cell>
          <cell r="D233">
            <v>890924.76599999983</v>
          </cell>
          <cell r="E233">
            <v>2159924.7659999998</v>
          </cell>
          <cell r="F233">
            <v>746737.58</v>
          </cell>
          <cell r="G233">
            <v>466433.18400000001</v>
          </cell>
          <cell r="H233">
            <v>1213170.764</v>
          </cell>
        </row>
        <row r="235">
          <cell r="A235" t="str">
            <v>5.03.01</v>
          </cell>
          <cell r="B235" t="str">
            <v>Terrenos</v>
          </cell>
          <cell r="C235">
            <v>1269000</v>
          </cell>
          <cell r="D235">
            <v>890924.76599999983</v>
          </cell>
          <cell r="E235">
            <v>2159924.7659999998</v>
          </cell>
          <cell r="F235">
            <v>746737.58</v>
          </cell>
          <cell r="G235">
            <v>466433.18400000001</v>
          </cell>
          <cell r="H235">
            <v>1213170.764</v>
          </cell>
        </row>
        <row r="236">
          <cell r="A236" t="str">
            <v>5.03.02</v>
          </cell>
          <cell r="B236" t="str">
            <v>Edificios preexistentes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</row>
        <row r="238">
          <cell r="A238">
            <v>5.99</v>
          </cell>
          <cell r="B238" t="str">
            <v>Bienes duraderos diversos</v>
          </cell>
          <cell r="C238">
            <v>44100</v>
          </cell>
          <cell r="D238">
            <v>-30000</v>
          </cell>
          <cell r="E238">
            <v>14100</v>
          </cell>
          <cell r="F238">
            <v>3992</v>
          </cell>
          <cell r="G238">
            <v>0</v>
          </cell>
          <cell r="H238">
            <v>3992</v>
          </cell>
        </row>
        <row r="240">
          <cell r="A240" t="str">
            <v>5.99.01</v>
          </cell>
          <cell r="B240" t="str">
            <v>Semovientes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</row>
        <row r="241">
          <cell r="A241" t="str">
            <v>5.99.02</v>
          </cell>
          <cell r="B241" t="str">
            <v>Piezas y obras de colección</v>
          </cell>
          <cell r="C241">
            <v>44100</v>
          </cell>
          <cell r="D241">
            <v>-30000</v>
          </cell>
          <cell r="E241">
            <v>14100</v>
          </cell>
          <cell r="F241">
            <v>3992</v>
          </cell>
          <cell r="G241">
            <v>0</v>
          </cell>
          <cell r="H241">
            <v>3992</v>
          </cell>
        </row>
        <row r="243">
          <cell r="A243">
            <v>6</v>
          </cell>
          <cell r="B243" t="str">
            <v>TRANSFERENCIAS CORRIENTES</v>
          </cell>
          <cell r="C243">
            <v>97891586.602019995</v>
          </cell>
          <cell r="D243">
            <v>19034986.027570009</v>
          </cell>
          <cell r="E243">
            <v>116926572.62959</v>
          </cell>
          <cell r="F243">
            <v>77621822.119029999</v>
          </cell>
          <cell r="G243">
            <v>27290170.035479993</v>
          </cell>
          <cell r="H243">
            <v>104911992.15450999</v>
          </cell>
        </row>
        <row r="245">
          <cell r="A245">
            <v>6.01</v>
          </cell>
          <cell r="B245" t="str">
            <v>Transferencias corrie. al sector público</v>
          </cell>
          <cell r="C245">
            <v>502818.2</v>
          </cell>
          <cell r="D245">
            <v>-319370.09669999999</v>
          </cell>
          <cell r="E245">
            <v>183448.10330000002</v>
          </cell>
          <cell r="F245">
            <v>0</v>
          </cell>
          <cell r="G245">
            <v>182806.94154999999</v>
          </cell>
          <cell r="H245">
            <v>182806.94154999999</v>
          </cell>
        </row>
        <row r="247">
          <cell r="A247" t="str">
            <v>6.01.02</v>
          </cell>
          <cell r="B247" t="str">
            <v>Transf.corr. Órganos Desconcentrados</v>
          </cell>
          <cell r="C247">
            <v>350000</v>
          </cell>
          <cell r="D247">
            <v>-319370.09669999999</v>
          </cell>
          <cell r="E247">
            <v>30629.903300000002</v>
          </cell>
          <cell r="F247">
            <v>0</v>
          </cell>
          <cell r="G247">
            <v>30629.903289999998</v>
          </cell>
          <cell r="H247">
            <v>30629.903289999998</v>
          </cell>
        </row>
        <row r="248">
          <cell r="A248" t="str">
            <v>6.01.03</v>
          </cell>
          <cell r="B248" t="str">
            <v>Transf.corr. Instit. Descentral. no Empres.</v>
          </cell>
          <cell r="C248">
            <v>152818.20000000001</v>
          </cell>
          <cell r="D248">
            <v>0</v>
          </cell>
          <cell r="E248">
            <v>152818.20000000001</v>
          </cell>
          <cell r="F248">
            <v>0</v>
          </cell>
          <cell r="G248">
            <v>152177.03826</v>
          </cell>
          <cell r="H248">
            <v>152177.03826</v>
          </cell>
        </row>
        <row r="249">
          <cell r="A249" t="str">
            <v>6.01.06</v>
          </cell>
          <cell r="B249" t="str">
            <v>Transf.corr. Instit. Pub Finac.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</row>
        <row r="251">
          <cell r="A251">
            <v>6.02</v>
          </cell>
          <cell r="B251" t="str">
            <v>Transferencias corrientes a personas</v>
          </cell>
          <cell r="C251">
            <v>722008.59999999986</v>
          </cell>
          <cell r="D251">
            <v>-566000</v>
          </cell>
          <cell r="E251">
            <v>156008.59999999986</v>
          </cell>
          <cell r="F251">
            <v>112105.71845</v>
          </cell>
          <cell r="G251">
            <v>30008.687250000003</v>
          </cell>
          <cell r="H251">
            <v>142114.4057</v>
          </cell>
        </row>
        <row r="253">
          <cell r="A253" t="str">
            <v>6.02.01</v>
          </cell>
          <cell r="B253" t="str">
            <v>Becas a funcionarios</v>
          </cell>
          <cell r="C253">
            <v>722008.59999999986</v>
          </cell>
          <cell r="D253">
            <v>-566000</v>
          </cell>
          <cell r="E253">
            <v>156008.59999999986</v>
          </cell>
          <cell r="F253">
            <v>112105.71845</v>
          </cell>
          <cell r="G253">
            <v>30008.687250000003</v>
          </cell>
          <cell r="H253">
            <v>142114.4057</v>
          </cell>
        </row>
        <row r="254">
          <cell r="A254" t="str">
            <v>6.02.02</v>
          </cell>
          <cell r="B254" t="str">
            <v>Becas a terceras personas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 t="str">
            <v>6.02.99</v>
          </cell>
          <cell r="B255" t="str">
            <v>Otras transferencias a personas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</row>
        <row r="257">
          <cell r="A257">
            <v>6.03</v>
          </cell>
          <cell r="B257" t="str">
            <v>Prestaciones</v>
          </cell>
          <cell r="C257">
            <v>94610801.802019998</v>
          </cell>
          <cell r="D257">
            <v>16620356.124270007</v>
          </cell>
          <cell r="E257">
            <v>111231157.92629001</v>
          </cell>
          <cell r="F257">
            <v>75117390.20476</v>
          </cell>
          <cell r="G257">
            <v>24883658.248189993</v>
          </cell>
          <cell r="H257">
            <v>100001048.45294999</v>
          </cell>
        </row>
        <row r="259">
          <cell r="A259" t="str">
            <v>6.03.01</v>
          </cell>
          <cell r="B259" t="str">
            <v>Prestaciones legales</v>
          </cell>
          <cell r="C259">
            <v>25000000</v>
          </cell>
          <cell r="D259">
            <v>3500000</v>
          </cell>
          <cell r="E259">
            <v>28500000</v>
          </cell>
          <cell r="F259">
            <v>19783162.407000002</v>
          </cell>
          <cell r="G259">
            <v>5229195.9734300002</v>
          </cell>
          <cell r="H259">
            <v>25012358.380430002</v>
          </cell>
        </row>
        <row r="260">
          <cell r="A260" t="str">
            <v>6.03.02</v>
          </cell>
          <cell r="B260" t="str">
            <v>Pensiones y jubilaciones contributivas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</row>
        <row r="261">
          <cell r="A261" t="str">
            <v>6.03.03</v>
          </cell>
          <cell r="B261" t="str">
            <v>Pensiones no contributivas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A262" t="str">
            <v>6.03.04</v>
          </cell>
          <cell r="B262" t="str">
            <v xml:space="preserve">Decimotercer mes de pensiones y jubilaciones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A263" t="str">
            <v>6.03.99</v>
          </cell>
          <cell r="B263" t="str">
            <v>Otras prestaciones a terceras personas</v>
          </cell>
          <cell r="C263">
            <v>69610801.802019998</v>
          </cell>
          <cell r="D263">
            <v>13120356.124270007</v>
          </cell>
          <cell r="E263">
            <v>82731157.926290005</v>
          </cell>
          <cell r="F263">
            <v>55334227.797759995</v>
          </cell>
          <cell r="G263">
            <v>19654462.274759993</v>
          </cell>
          <cell r="H263">
            <v>74988690.072519988</v>
          </cell>
        </row>
        <row r="265">
          <cell r="A265">
            <v>6.06</v>
          </cell>
          <cell r="B265" t="str">
            <v>Otras transfer. corrientes Sector Privado</v>
          </cell>
          <cell r="C265">
            <v>2000000</v>
          </cell>
          <cell r="D265">
            <v>3300000</v>
          </cell>
          <cell r="E265">
            <v>5300000</v>
          </cell>
          <cell r="F265">
            <v>2380669.4958199998</v>
          </cell>
          <cell r="G265">
            <v>2176581.2034100005</v>
          </cell>
          <cell r="H265">
            <v>4557250.6992300004</v>
          </cell>
        </row>
        <row r="267">
          <cell r="A267" t="str">
            <v>6.06.01</v>
          </cell>
          <cell r="B267" t="str">
            <v>Indemnizaciones</v>
          </cell>
          <cell r="C267">
            <v>2000000</v>
          </cell>
          <cell r="D267">
            <v>3300000</v>
          </cell>
          <cell r="E267">
            <v>5300000</v>
          </cell>
          <cell r="F267">
            <v>2380669.4958199998</v>
          </cell>
          <cell r="G267">
            <v>2176581.2034100005</v>
          </cell>
          <cell r="H267">
            <v>4557250.6992300004</v>
          </cell>
        </row>
        <row r="269">
          <cell r="A269">
            <v>6.07</v>
          </cell>
          <cell r="B269" t="str">
            <v>Transferencias corrientes sector externo</v>
          </cell>
          <cell r="C269">
            <v>55958</v>
          </cell>
          <cell r="D269">
            <v>0</v>
          </cell>
          <cell r="E269">
            <v>55958</v>
          </cell>
          <cell r="F269">
            <v>11656.7</v>
          </cell>
          <cell r="G269">
            <v>17114.95508</v>
          </cell>
          <cell r="H269">
            <v>28771.65508</v>
          </cell>
        </row>
        <row r="271">
          <cell r="A271" t="str">
            <v>6.07.01</v>
          </cell>
          <cell r="B271" t="str">
            <v>Transfer. corrientes a organismos intern.</v>
          </cell>
          <cell r="C271">
            <v>55958</v>
          </cell>
          <cell r="D271">
            <v>0</v>
          </cell>
          <cell r="E271">
            <v>55958</v>
          </cell>
          <cell r="F271">
            <v>11656.7</v>
          </cell>
          <cell r="G271">
            <v>17114.95508</v>
          </cell>
          <cell r="H271">
            <v>28771.65508</v>
          </cell>
        </row>
        <row r="273">
          <cell r="A273">
            <v>7</v>
          </cell>
          <cell r="B273" t="str">
            <v>TRANSFERENCIAS DE CAPITAL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5">
          <cell r="A275">
            <v>7.01</v>
          </cell>
          <cell r="B275" t="str">
            <v>Transferencias de capital al sector público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7">
          <cell r="A277" t="str">
            <v>7.01.01</v>
          </cell>
          <cell r="B277" t="str">
            <v>Transferencias de capital al Gobierno Central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9">
          <cell r="A279">
            <v>7.03</v>
          </cell>
          <cell r="B279" t="str">
            <v>Transfer. de capital entidades privadas sin fines de lucro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</row>
        <row r="281">
          <cell r="A281" t="str">
            <v>7.03.99</v>
          </cell>
          <cell r="B281" t="str">
            <v>Transferencias de capital a otras entidades privadas sin fines de lucro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</row>
        <row r="283">
          <cell r="A283">
            <v>8</v>
          </cell>
          <cell r="B283" t="str">
            <v>AMORTIZACIÓN</v>
          </cell>
          <cell r="C283">
            <v>5993222</v>
          </cell>
          <cell r="D283">
            <v>-40350</v>
          </cell>
          <cell r="E283">
            <v>5952872</v>
          </cell>
          <cell r="F283">
            <v>4110927.28663</v>
          </cell>
          <cell r="G283">
            <v>1247336.9589800006</v>
          </cell>
          <cell r="H283">
            <v>5358264.2456100006</v>
          </cell>
        </row>
        <row r="285">
          <cell r="A285">
            <v>8.02</v>
          </cell>
          <cell r="B285" t="str">
            <v>Amortización de préstamos</v>
          </cell>
          <cell r="C285">
            <v>5993222</v>
          </cell>
          <cell r="D285">
            <v>-40350</v>
          </cell>
          <cell r="E285">
            <v>5952872</v>
          </cell>
          <cell r="F285">
            <v>4110927.28663</v>
          </cell>
          <cell r="G285">
            <v>1247336.9589800006</v>
          </cell>
          <cell r="H285">
            <v>5358264.2456100006</v>
          </cell>
        </row>
        <row r="287">
          <cell r="A287" t="str">
            <v>8.02.03</v>
          </cell>
          <cell r="B287" t="str">
            <v>Amortiz. prést. de Inst. Desce. no empres.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A288" t="str">
            <v>8.02.08</v>
          </cell>
          <cell r="B288" t="str">
            <v>Amortiz. préstamos del sector externo</v>
          </cell>
          <cell r="C288">
            <v>5993222</v>
          </cell>
          <cell r="D288">
            <v>-40350</v>
          </cell>
          <cell r="E288">
            <v>5952872</v>
          </cell>
          <cell r="F288">
            <v>4110927.28663</v>
          </cell>
          <cell r="G288">
            <v>1247336.9589800006</v>
          </cell>
          <cell r="H288">
            <v>5358264.2456100006</v>
          </cell>
        </row>
        <row r="290">
          <cell r="A290">
            <v>9</v>
          </cell>
          <cell r="B290" t="str">
            <v>CUENTAS ESPECIALES</v>
          </cell>
          <cell r="C290">
            <v>36961388.7971</v>
          </cell>
          <cell r="D290">
            <v>9129641.5644500032</v>
          </cell>
          <cell r="E290">
            <v>46091030.361550003</v>
          </cell>
          <cell r="F290">
            <v>0</v>
          </cell>
          <cell r="G290">
            <v>0</v>
          </cell>
          <cell r="H290">
            <v>0</v>
          </cell>
        </row>
        <row r="292">
          <cell r="A292">
            <v>9.02</v>
          </cell>
          <cell r="B292" t="str">
            <v>Sumas sin asignación presupuestaria</v>
          </cell>
          <cell r="C292">
            <v>36961388.7971</v>
          </cell>
          <cell r="D292">
            <v>9129641.5644500032</v>
          </cell>
          <cell r="E292">
            <v>46091030.361550003</v>
          </cell>
          <cell r="F292">
            <v>0</v>
          </cell>
          <cell r="G292">
            <v>0</v>
          </cell>
          <cell r="H292">
            <v>0</v>
          </cell>
        </row>
        <row r="294">
          <cell r="A294" t="str">
            <v>9.02.01</v>
          </cell>
          <cell r="B294" t="str">
            <v>Sumas libres sin asignación presup.</v>
          </cell>
          <cell r="C294">
            <v>9893312.7970999982</v>
          </cell>
          <cell r="D294">
            <v>-9833233.9299999997</v>
          </cell>
          <cell r="E294">
            <v>60078.86709999806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9.02.02</v>
          </cell>
          <cell r="B295" t="str">
            <v>Sumas con destino específico sin asignación presupuestaria</v>
          </cell>
          <cell r="C295">
            <v>27068076</v>
          </cell>
          <cell r="D295">
            <v>18962875.494450003</v>
          </cell>
          <cell r="E295">
            <v>46030951.494450003</v>
          </cell>
          <cell r="F295">
            <v>0</v>
          </cell>
          <cell r="G295">
            <v>0</v>
          </cell>
          <cell r="H295">
            <v>0</v>
          </cell>
        </row>
      </sheetData>
      <sheetData sheetId="6" refreshError="1"/>
      <sheetData sheetId="7">
        <row r="68">
          <cell r="F68">
            <v>1468182.3811055499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BC148"/>
  <sheetViews>
    <sheetView showGridLines="0" tabSelected="1" topLeftCell="A127" zoomScaleNormal="100" zoomScaleSheetLayoutView="100" zoomScalePageLayoutView="70" workbookViewId="0">
      <selection activeCell="A142" sqref="A142:J142"/>
    </sheetView>
  </sheetViews>
  <sheetFormatPr baseColWidth="10" defaultRowHeight="18" customHeight="1" x14ac:dyDescent="0.15"/>
  <cols>
    <col min="1" max="1" width="8" customWidth="1"/>
    <col min="2" max="2" width="30.25" bestFit="1" customWidth="1"/>
    <col min="3" max="3" width="14.875" customWidth="1"/>
    <col min="4" max="4" width="12.75" customWidth="1"/>
    <col min="5" max="5" width="9.5" customWidth="1"/>
    <col min="6" max="6" width="5.25" customWidth="1"/>
    <col min="7" max="7" width="14.875" customWidth="1"/>
    <col min="8" max="8" width="12.75" customWidth="1"/>
    <col min="9" max="9" width="9.125" customWidth="1"/>
    <col min="10" max="10" width="5.25" customWidth="1"/>
    <col min="11" max="11" width="14.875" customWidth="1"/>
    <col min="12" max="12" width="12.75" customWidth="1"/>
    <col min="13" max="13" width="9.125" customWidth="1"/>
    <col min="14" max="14" width="5.75" customWidth="1"/>
    <col min="15" max="15" width="14.875" customWidth="1"/>
    <col min="16" max="16" width="13.375" customWidth="1"/>
    <col min="17" max="17" width="9.875" customWidth="1"/>
    <col min="18" max="18" width="6" customWidth="1"/>
    <col min="19" max="19" width="14.875" customWidth="1"/>
    <col min="20" max="20" width="12.75" customWidth="1"/>
    <col min="21" max="21" width="10.25" customWidth="1"/>
    <col min="22" max="22" width="5.75" customWidth="1"/>
    <col min="23" max="23" width="14.875" customWidth="1"/>
    <col min="24" max="24" width="12.75" customWidth="1"/>
    <col min="25" max="25" width="11" style="143" customWidth="1"/>
    <col min="26" max="26" width="6" customWidth="1"/>
    <col min="27" max="27" width="14.875" customWidth="1"/>
    <col min="28" max="28" width="12.75" customWidth="1"/>
    <col min="29" max="29" width="10.25" customWidth="1"/>
    <col min="30" max="30" width="6" customWidth="1"/>
    <col min="31" max="31" width="14.875" customWidth="1"/>
    <col min="32" max="32" width="12.75" customWidth="1"/>
    <col min="33" max="33" width="11.5" customWidth="1"/>
    <col min="34" max="34" width="5.75" customWidth="1"/>
    <col min="35" max="35" width="14.875" customWidth="1"/>
    <col min="36" max="36" width="12.75" customWidth="1"/>
    <col min="37" max="37" width="9.875" customWidth="1"/>
    <col min="38" max="38" width="6.75" customWidth="1"/>
    <col min="39" max="39" width="14.75" customWidth="1"/>
    <col min="40" max="40" width="12.75" customWidth="1"/>
    <col min="41" max="41" width="9.875" customWidth="1"/>
    <col min="42" max="42" width="5.25" customWidth="1"/>
    <col min="43" max="43" width="14.875" customWidth="1"/>
    <col min="44" max="44" width="12.75" customWidth="1"/>
    <col min="45" max="45" width="9.875" customWidth="1"/>
    <col min="46" max="46" width="5.25" customWidth="1"/>
    <col min="47" max="47" width="14.875" customWidth="1"/>
    <col min="48" max="48" width="12.75" customWidth="1"/>
    <col min="49" max="49" width="9.875" customWidth="1"/>
    <col min="50" max="50" width="6.75" customWidth="1"/>
    <col min="51" max="51" width="14.875" bestFit="1" customWidth="1"/>
    <col min="52" max="52" width="12.75" bestFit="1" customWidth="1"/>
    <col min="53" max="53" width="9.875" bestFit="1" customWidth="1"/>
    <col min="54" max="54" width="6.75" bestFit="1" customWidth="1"/>
    <col min="55" max="55" width="14" bestFit="1" customWidth="1"/>
  </cols>
  <sheetData>
    <row r="1" spans="1:55" ht="15.75" x14ac:dyDescent="0.25">
      <c r="A1" s="249" t="s">
        <v>95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49"/>
      <c r="AW1" s="249"/>
      <c r="AX1" s="249"/>
      <c r="AY1" s="249"/>
      <c r="AZ1" s="249"/>
      <c r="BA1" s="249"/>
      <c r="BB1" s="249"/>
    </row>
    <row r="2" spans="1:55" ht="15.75" x14ac:dyDescent="0.25">
      <c r="A2" s="249" t="s">
        <v>434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</row>
    <row r="3" spans="1:55" ht="15" x14ac:dyDescent="0.25">
      <c r="A3" s="250" t="s">
        <v>435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0"/>
      <c r="AD3" s="250"/>
      <c r="AE3" s="250"/>
      <c r="AF3" s="250"/>
      <c r="AG3" s="250"/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</row>
    <row r="4" spans="1:55" ht="15" x14ac:dyDescent="0.25">
      <c r="A4" s="251" t="s">
        <v>70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251"/>
      <c r="AW4" s="251"/>
      <c r="AX4" s="251"/>
      <c r="AY4" s="251"/>
      <c r="AZ4" s="251"/>
      <c r="BA4" s="251"/>
      <c r="BB4" s="251"/>
    </row>
    <row r="5" spans="1:55" ht="12.75" x14ac:dyDescent="0.2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37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  <c r="AN5" s="7"/>
      <c r="AO5" s="7"/>
      <c r="AP5" s="7"/>
      <c r="AQ5" s="7"/>
    </row>
    <row r="6" spans="1:55" ht="12" x14ac:dyDescent="0.15">
      <c r="A6" s="23"/>
      <c r="B6" s="23"/>
      <c r="C6" s="244">
        <v>2010</v>
      </c>
      <c r="D6" s="245"/>
      <c r="E6" s="245"/>
      <c r="F6" s="246"/>
      <c r="G6" s="244">
        <v>2011</v>
      </c>
      <c r="H6" s="245"/>
      <c r="I6" s="245"/>
      <c r="J6" s="246"/>
      <c r="K6" s="244">
        <v>2012</v>
      </c>
      <c r="L6" s="245"/>
      <c r="M6" s="245"/>
      <c r="N6" s="246"/>
      <c r="O6" s="244">
        <v>2013</v>
      </c>
      <c r="P6" s="245"/>
      <c r="Q6" s="245"/>
      <c r="R6" s="246"/>
      <c r="S6" s="244">
        <v>2014</v>
      </c>
      <c r="T6" s="245"/>
      <c r="U6" s="245"/>
      <c r="V6" s="246"/>
      <c r="W6" s="244">
        <v>2015</v>
      </c>
      <c r="X6" s="245"/>
      <c r="Y6" s="245"/>
      <c r="Z6" s="246"/>
      <c r="AA6" s="244">
        <v>2016</v>
      </c>
      <c r="AB6" s="245"/>
      <c r="AC6" s="245"/>
      <c r="AD6" s="246"/>
      <c r="AE6" s="244">
        <v>2017</v>
      </c>
      <c r="AF6" s="245"/>
      <c r="AG6" s="245"/>
      <c r="AH6" s="246"/>
      <c r="AI6" s="244">
        <v>2018</v>
      </c>
      <c r="AJ6" s="245"/>
      <c r="AK6" s="245"/>
      <c r="AL6" s="246"/>
      <c r="AM6" s="244">
        <v>2019</v>
      </c>
      <c r="AN6" s="245"/>
      <c r="AO6" s="245"/>
      <c r="AP6" s="246"/>
      <c r="AQ6" s="244">
        <v>2020</v>
      </c>
      <c r="AR6" s="245"/>
      <c r="AS6" s="245"/>
      <c r="AT6" s="246"/>
      <c r="AU6" s="244">
        <v>2021</v>
      </c>
      <c r="AV6" s="245"/>
      <c r="AW6" s="245"/>
      <c r="AX6" s="246"/>
      <c r="AY6" s="244">
        <v>2022</v>
      </c>
      <c r="AZ6" s="245"/>
      <c r="BA6" s="245"/>
      <c r="BB6" s="246"/>
      <c r="BC6" s="28">
        <v>2023</v>
      </c>
    </row>
    <row r="7" spans="1:55" ht="25.5" customHeight="1" x14ac:dyDescent="0.15">
      <c r="A7" s="23" t="s">
        <v>14</v>
      </c>
      <c r="B7" s="23" t="s">
        <v>13</v>
      </c>
      <c r="C7" s="113" t="s">
        <v>57</v>
      </c>
      <c r="D7" s="27" t="s">
        <v>64</v>
      </c>
      <c r="E7" s="33" t="s">
        <v>65</v>
      </c>
      <c r="F7" s="27" t="s">
        <v>11</v>
      </c>
      <c r="G7" s="113" t="s">
        <v>57</v>
      </c>
      <c r="H7" s="27" t="s">
        <v>64</v>
      </c>
      <c r="I7" s="33" t="s">
        <v>65</v>
      </c>
      <c r="J7" s="27" t="s">
        <v>11</v>
      </c>
      <c r="K7" s="113" t="s">
        <v>57</v>
      </c>
      <c r="L7" s="27" t="s">
        <v>64</v>
      </c>
      <c r="M7" s="33" t="s">
        <v>65</v>
      </c>
      <c r="N7" s="27" t="s">
        <v>11</v>
      </c>
      <c r="O7" s="113" t="s">
        <v>57</v>
      </c>
      <c r="P7" s="27" t="s">
        <v>64</v>
      </c>
      <c r="Q7" s="33" t="s">
        <v>65</v>
      </c>
      <c r="R7" s="27" t="s">
        <v>11</v>
      </c>
      <c r="S7" s="113" t="s">
        <v>57</v>
      </c>
      <c r="T7" s="27" t="s">
        <v>64</v>
      </c>
      <c r="U7" s="33" t="s">
        <v>65</v>
      </c>
      <c r="V7" s="27" t="s">
        <v>11</v>
      </c>
      <c r="W7" s="113" t="s">
        <v>57</v>
      </c>
      <c r="X7" s="27" t="s">
        <v>64</v>
      </c>
      <c r="Y7" s="138" t="s">
        <v>65</v>
      </c>
      <c r="Z7" s="27" t="s">
        <v>11</v>
      </c>
      <c r="AA7" s="113" t="s">
        <v>57</v>
      </c>
      <c r="AB7" s="27" t="s">
        <v>64</v>
      </c>
      <c r="AC7" s="33" t="s">
        <v>65</v>
      </c>
      <c r="AD7" s="27" t="s">
        <v>11</v>
      </c>
      <c r="AE7" s="113" t="s">
        <v>57</v>
      </c>
      <c r="AF7" s="27" t="s">
        <v>64</v>
      </c>
      <c r="AG7" s="33" t="s">
        <v>65</v>
      </c>
      <c r="AH7" s="114" t="s">
        <v>11</v>
      </c>
      <c r="AI7" s="32" t="s">
        <v>57</v>
      </c>
      <c r="AJ7" s="33" t="s">
        <v>64</v>
      </c>
      <c r="AK7" s="33" t="s">
        <v>65</v>
      </c>
      <c r="AL7" s="28" t="s">
        <v>11</v>
      </c>
      <c r="AM7" s="32" t="s">
        <v>57</v>
      </c>
      <c r="AN7" s="33" t="s">
        <v>64</v>
      </c>
      <c r="AO7" s="33" t="s">
        <v>65</v>
      </c>
      <c r="AP7" s="28" t="s">
        <v>11</v>
      </c>
      <c r="AQ7" s="32" t="s">
        <v>57</v>
      </c>
      <c r="AR7" s="33" t="s">
        <v>64</v>
      </c>
      <c r="AS7" s="33" t="s">
        <v>65</v>
      </c>
      <c r="AT7" s="28" t="s">
        <v>11</v>
      </c>
      <c r="AU7" s="32" t="s">
        <v>57</v>
      </c>
      <c r="AV7" s="33" t="s">
        <v>64</v>
      </c>
      <c r="AW7" s="33" t="s">
        <v>65</v>
      </c>
      <c r="AX7" s="28" t="s">
        <v>11</v>
      </c>
      <c r="AY7" s="32" t="s">
        <v>57</v>
      </c>
      <c r="AZ7" s="33" t="s">
        <v>64</v>
      </c>
      <c r="BA7" s="33" t="s">
        <v>65</v>
      </c>
      <c r="BB7" s="28" t="s">
        <v>11</v>
      </c>
      <c r="BC7" s="28" t="s">
        <v>436</v>
      </c>
    </row>
    <row r="8" spans="1:55" ht="10.5" customHeight="1" x14ac:dyDescent="0.2">
      <c r="A8" s="19"/>
      <c r="B8" s="20"/>
      <c r="C8" s="115"/>
      <c r="D8" s="20"/>
      <c r="E8" s="20"/>
      <c r="F8" s="20"/>
      <c r="G8" s="115"/>
      <c r="H8" s="20"/>
      <c r="I8" s="20"/>
      <c r="J8" s="20"/>
      <c r="K8" s="115"/>
      <c r="L8" s="20"/>
      <c r="M8" s="20"/>
      <c r="N8" s="20"/>
      <c r="O8" s="115"/>
      <c r="P8" s="20"/>
      <c r="Q8" s="20"/>
      <c r="R8" s="20"/>
      <c r="S8" s="115"/>
      <c r="T8" s="20"/>
      <c r="U8" s="20"/>
      <c r="V8" s="20"/>
      <c r="W8" s="135"/>
      <c r="X8" s="136"/>
      <c r="Y8" s="136"/>
      <c r="Z8" s="20"/>
      <c r="AA8" s="115"/>
      <c r="AB8" s="20"/>
      <c r="AC8" s="20"/>
      <c r="AD8" s="20"/>
      <c r="AE8" s="115"/>
      <c r="AF8" s="116"/>
      <c r="AG8" s="116"/>
      <c r="AH8" s="117"/>
      <c r="AI8" s="24"/>
      <c r="AJ8" s="110"/>
      <c r="AK8" s="110"/>
      <c r="AL8" s="26"/>
      <c r="AM8" s="24"/>
      <c r="AN8" s="109"/>
      <c r="AO8" s="109"/>
      <c r="AP8" s="15"/>
      <c r="AQ8" s="109"/>
      <c r="AR8" s="110"/>
      <c r="AS8" s="110"/>
      <c r="AT8" s="110"/>
      <c r="AU8" s="24"/>
      <c r="AV8" s="110"/>
      <c r="AW8" s="110"/>
      <c r="AX8" s="26"/>
      <c r="AY8" s="109"/>
      <c r="AZ8" s="110"/>
      <c r="BA8" s="110"/>
      <c r="BB8" s="26"/>
      <c r="BC8" s="144"/>
    </row>
    <row r="9" spans="1:55" ht="12.75" x14ac:dyDescent="0.2">
      <c r="A9" s="41">
        <v>10000000</v>
      </c>
      <c r="B9" s="42" t="s">
        <v>0</v>
      </c>
      <c r="C9" s="147">
        <f>+C11+C29+C80</f>
        <v>1172938276.5896399</v>
      </c>
      <c r="D9" s="125">
        <f>+D11+D29+D80</f>
        <v>1071567108.1623601</v>
      </c>
      <c r="E9" s="111">
        <f>+C9-D9</f>
        <v>101371168.42727983</v>
      </c>
      <c r="F9" s="154">
        <f>+D9/C9</f>
        <v>0.91357501886457304</v>
      </c>
      <c r="G9" s="147">
        <f>+G11+G29+G80</f>
        <v>1328462461.9131024</v>
      </c>
      <c r="H9" s="153">
        <f>+H11+H29+H80</f>
        <v>1268820654.2539101</v>
      </c>
      <c r="I9" s="111">
        <f>+G9-H9</f>
        <v>59641807.659192324</v>
      </c>
      <c r="J9" s="154">
        <f>+H9/G9</f>
        <v>0.9551046345914036</v>
      </c>
      <c r="K9" s="118">
        <f>+K11+K29+K80</f>
        <v>1424803891.271786</v>
      </c>
      <c r="L9" s="130">
        <f>+L11+L29+L80</f>
        <v>1409436471.1940098</v>
      </c>
      <c r="M9" s="111">
        <f>+K9-L9</f>
        <v>15367420.077776194</v>
      </c>
      <c r="N9" s="154">
        <f>+L9/K9</f>
        <v>0.98921436123812156</v>
      </c>
      <c r="O9" s="147">
        <f>+O11+O29+O80</f>
        <v>1548037082.5320511</v>
      </c>
      <c r="P9" s="153">
        <f>+P11+P29+P80</f>
        <v>1526385034.96032</v>
      </c>
      <c r="Q9" s="111">
        <f>+O9-P9</f>
        <v>21652047.571731091</v>
      </c>
      <c r="R9" s="154">
        <f>+P9/O9</f>
        <v>0.98601322422049742</v>
      </c>
      <c r="S9" s="147">
        <f>+S11+S29+S80</f>
        <v>1643064929.965914</v>
      </c>
      <c r="T9" s="153">
        <f>+T11+T29+T80</f>
        <v>1625997351.4731898</v>
      </c>
      <c r="U9" s="111">
        <f>+S9-T9</f>
        <v>17067578.49272418</v>
      </c>
      <c r="V9" s="154">
        <f>+T9/S9</f>
        <v>0.98961235299868622</v>
      </c>
      <c r="W9" s="147">
        <f>+W11+W29+W80</f>
        <v>1770536350.3740525</v>
      </c>
      <c r="X9" s="153">
        <f>+X11+X29+X80</f>
        <v>1763268470.0597899</v>
      </c>
      <c r="Y9" s="111">
        <f>+W9-X9</f>
        <v>7267880.3142626286</v>
      </c>
      <c r="Z9" s="154">
        <f>+X9/W9</f>
        <v>0.9958950968090956</v>
      </c>
      <c r="AA9" s="147">
        <f>+AA11+AA29+AA80</f>
        <v>1970376811.3872666</v>
      </c>
      <c r="AB9" s="153">
        <f>+AB11+AB29+AB80</f>
        <v>1937425458.8611701</v>
      </c>
      <c r="AC9" s="111">
        <f>+AA9-AB9</f>
        <v>32951352.526096582</v>
      </c>
      <c r="AD9" s="154">
        <f>+AB9/AA9</f>
        <v>0.98327662387434578</v>
      </c>
      <c r="AE9" s="147">
        <f>+AE11+AE29+AE80</f>
        <v>1996813283.8425064</v>
      </c>
      <c r="AF9" s="125">
        <f>+AF11+AF29+AF80</f>
        <v>2099352099.36813</v>
      </c>
      <c r="AG9" s="111">
        <f>+AE9-AF9</f>
        <v>-102538815.52562356</v>
      </c>
      <c r="AH9" s="155">
        <f>+AF9/AE9</f>
        <v>1.0513512286578472</v>
      </c>
      <c r="AI9" s="46">
        <f>+AI11+AI29+AI80</f>
        <v>2146190227.4490602</v>
      </c>
      <c r="AJ9" s="111">
        <f>+AJ11+AJ29+AJ80</f>
        <v>2210671927.8562202</v>
      </c>
      <c r="AK9" s="111">
        <f>+AI9-AJ9</f>
        <v>-64481700.407160044</v>
      </c>
      <c r="AL9" s="18">
        <f>+AJ9/AI9</f>
        <v>1.0300447274349032</v>
      </c>
      <c r="AM9" s="46">
        <f>+AM11+AM29+AM80</f>
        <v>2293954977.5854788</v>
      </c>
      <c r="AN9" s="111">
        <f>+AN11+AN29+AN80</f>
        <v>2427349219.4276004</v>
      </c>
      <c r="AO9" s="111">
        <f>+AM9-AN9</f>
        <v>-133394241.8421216</v>
      </c>
      <c r="AP9" s="18">
        <f>+AN9/AM9</f>
        <v>1.05815033126</v>
      </c>
      <c r="AQ9" s="111">
        <f>+AQ11+AQ29+AQ80</f>
        <v>2500358764.7297654</v>
      </c>
      <c r="AR9" s="111">
        <f>+AR11+AR29+AR80</f>
        <v>2273356049.9510198</v>
      </c>
      <c r="AS9" s="111">
        <v>227002714.77874494</v>
      </c>
      <c r="AT9" s="22">
        <v>0.90921194270963757</v>
      </c>
      <c r="AU9" s="46">
        <f>+AU11+AU29+AU80</f>
        <v>2443360739.8377514</v>
      </c>
      <c r="AV9" s="111">
        <f>+AV11+AV29+AV80</f>
        <v>2393297287.53127</v>
      </c>
      <c r="AW9" s="111">
        <v>50063452.306481399</v>
      </c>
      <c r="AX9" s="18">
        <v>0.97951041305926612</v>
      </c>
      <c r="AY9" s="111">
        <f>+AY11+AY29+AY80</f>
        <v>2531554418.5175838</v>
      </c>
      <c r="AZ9" s="111">
        <f>+AZ11+AZ29+AZ80</f>
        <v>2593096219.9454904</v>
      </c>
      <c r="BA9" s="111">
        <f>+AY9-AZ9</f>
        <v>-61541801.427906513</v>
      </c>
      <c r="BB9" s="18">
        <f>+AZ9/AY9</f>
        <v>1.0243098868338545</v>
      </c>
      <c r="BC9" s="145">
        <f>+BC11+BC29+BC80</f>
        <v>2588355757.903317</v>
      </c>
    </row>
    <row r="10" spans="1:55" s="43" customFormat="1" ht="10.5" customHeight="1" x14ac:dyDescent="0.2">
      <c r="A10" s="41"/>
      <c r="B10" s="42"/>
      <c r="C10" s="147"/>
      <c r="D10" s="153"/>
      <c r="E10" s="158"/>
      <c r="F10" s="154"/>
      <c r="G10" s="147"/>
      <c r="H10" s="153"/>
      <c r="I10" s="158"/>
      <c r="J10" s="154"/>
      <c r="K10" s="118"/>
      <c r="L10" s="42"/>
      <c r="M10" s="158"/>
      <c r="N10" s="154"/>
      <c r="O10" s="156"/>
      <c r="P10" s="157"/>
      <c r="Q10" s="158"/>
      <c r="R10" s="154"/>
      <c r="S10" s="147"/>
      <c r="T10" s="157"/>
      <c r="U10" s="158"/>
      <c r="V10" s="154"/>
      <c r="W10" s="147"/>
      <c r="X10" s="153"/>
      <c r="Y10" s="158"/>
      <c r="Z10" s="154"/>
      <c r="AA10" s="147"/>
      <c r="AB10" s="153"/>
      <c r="AC10" s="158"/>
      <c r="AD10" s="157"/>
      <c r="AE10" s="147"/>
      <c r="AF10" s="125"/>
      <c r="AG10" s="158"/>
      <c r="AH10" s="155"/>
      <c r="AI10" s="159"/>
      <c r="AJ10" s="158"/>
      <c r="AK10" s="158"/>
      <c r="AL10" s="160"/>
      <c r="AM10" s="159"/>
      <c r="AN10" s="158"/>
      <c r="AO10" s="158"/>
      <c r="AP10" s="160"/>
      <c r="AQ10" s="158"/>
      <c r="AR10" s="158"/>
      <c r="AS10" s="158"/>
      <c r="AT10" s="161"/>
      <c r="AU10" s="159"/>
      <c r="AV10" s="158"/>
      <c r="AW10" s="158"/>
      <c r="AX10" s="160"/>
      <c r="AY10" s="158"/>
      <c r="AZ10" s="158"/>
      <c r="BA10" s="158"/>
      <c r="BB10" s="160"/>
      <c r="BC10" s="162"/>
    </row>
    <row r="11" spans="1:55" ht="12.75" x14ac:dyDescent="0.2">
      <c r="A11" s="41">
        <v>12000000</v>
      </c>
      <c r="B11" s="42" t="s">
        <v>7</v>
      </c>
      <c r="C11" s="147">
        <f>+C13</f>
        <v>985404473.46951497</v>
      </c>
      <c r="D11" s="153">
        <f>+D13</f>
        <v>933735305.42855</v>
      </c>
      <c r="E11" s="111">
        <f>+C11-D11</f>
        <v>51669168.040964961</v>
      </c>
      <c r="F11" s="154">
        <f>+D11/C11</f>
        <v>0.94756552316122256</v>
      </c>
      <c r="G11" s="147">
        <f>+G13</f>
        <v>1122766679.2298744</v>
      </c>
      <c r="H11" s="153">
        <f>+H13</f>
        <v>1047201090.98262</v>
      </c>
      <c r="I11" s="111">
        <f>+G11-H11</f>
        <v>75565588.247254372</v>
      </c>
      <c r="J11" s="154">
        <f>+H11/G11</f>
        <v>0.93269698001806911</v>
      </c>
      <c r="K11" s="118">
        <f>+K13</f>
        <v>1180497065.9353125</v>
      </c>
      <c r="L11" s="130">
        <f>+L13</f>
        <v>1155351750.1388996</v>
      </c>
      <c r="M11" s="111">
        <f>+K11-L11</f>
        <v>25145315.796412945</v>
      </c>
      <c r="N11" s="154">
        <f>+L11/K11</f>
        <v>0.97869938306327753</v>
      </c>
      <c r="O11" s="147">
        <f>+O13</f>
        <v>1317597654.8420224</v>
      </c>
      <c r="P11" s="153">
        <f>+P13</f>
        <v>1269269005.56657</v>
      </c>
      <c r="Q11" s="111">
        <f>+O11-P11</f>
        <v>48328649.275452375</v>
      </c>
      <c r="R11" s="154">
        <f>+P11/O11</f>
        <v>0.96332063198666906</v>
      </c>
      <c r="S11" s="147">
        <f>+S13</f>
        <v>1407678757.8879023</v>
      </c>
      <c r="T11" s="153">
        <f>+T13</f>
        <v>1388193263.1013699</v>
      </c>
      <c r="U11" s="111">
        <f>+S11-T11</f>
        <v>19485494.786532402</v>
      </c>
      <c r="V11" s="154">
        <f>+T11/S11</f>
        <v>0.986157711994057</v>
      </c>
      <c r="W11" s="147">
        <f>+W13</f>
        <v>1509750194.6976471</v>
      </c>
      <c r="X11" s="153">
        <f>+X13</f>
        <v>1491457331.5206299</v>
      </c>
      <c r="Y11" s="111">
        <f>+W11-X11</f>
        <v>18292863.177017212</v>
      </c>
      <c r="Z11" s="154">
        <f>+X11/W11</f>
        <v>0.98788351659680984</v>
      </c>
      <c r="AA11" s="147">
        <f>+AA13</f>
        <v>1612166060.1651776</v>
      </c>
      <c r="AB11" s="153">
        <f>+AB13</f>
        <v>1587420618.0892601</v>
      </c>
      <c r="AC11" s="111">
        <f>+AA11-AB11</f>
        <v>24745442.075917482</v>
      </c>
      <c r="AD11" s="154">
        <f>+AB11/AA11</f>
        <v>0.98465081067803761</v>
      </c>
      <c r="AE11" s="147">
        <f>+AE13</f>
        <v>1686061253.5145965</v>
      </c>
      <c r="AF11" s="125">
        <f>+AF13</f>
        <v>1697040546.55831</v>
      </c>
      <c r="AG11" s="111">
        <f>+AE11-AF11</f>
        <v>-10979293.04371357</v>
      </c>
      <c r="AH11" s="155">
        <f>+AF11/AE11</f>
        <v>1.0065117996281732</v>
      </c>
      <c r="AI11" s="46">
        <f>+AI13</f>
        <v>1798861887.7133801</v>
      </c>
      <c r="AJ11" s="111">
        <f>+AJ13</f>
        <v>1788062786.3589404</v>
      </c>
      <c r="AK11" s="111">
        <f>+AI11-AJ11</f>
        <v>10799101.354439735</v>
      </c>
      <c r="AL11" s="18">
        <f>+AJ11/AI11</f>
        <v>0.99399670345555713</v>
      </c>
      <c r="AM11" s="46">
        <f>+AM13</f>
        <v>1880014707.5238705</v>
      </c>
      <c r="AN11" s="111">
        <f>+AN13</f>
        <v>1890005644.4132204</v>
      </c>
      <c r="AO11" s="111">
        <f>+AM11-AN11</f>
        <v>-9990936.8893499374</v>
      </c>
      <c r="AP11" s="18">
        <f>+AN11/AM11</f>
        <v>1.0053142865581668</v>
      </c>
      <c r="AQ11" s="111">
        <f>+AQ13</f>
        <v>1981023791.1177337</v>
      </c>
      <c r="AR11" s="111">
        <f>+AR13</f>
        <v>1844864254.8769698</v>
      </c>
      <c r="AS11" s="111">
        <v>136159536.24076325</v>
      </c>
      <c r="AT11" s="22">
        <v>0.93126809639982167</v>
      </c>
      <c r="AU11" s="46">
        <f>+AU13</f>
        <v>1951659798.0728786</v>
      </c>
      <c r="AV11" s="111">
        <f>+AV13</f>
        <v>1997096459.2290299</v>
      </c>
      <c r="AW11" s="111">
        <v>-45436661.156151459</v>
      </c>
      <c r="AX11" s="18">
        <v>1.0232810355580499</v>
      </c>
      <c r="AY11" s="111">
        <f>+AY13</f>
        <v>2066991827.3585486</v>
      </c>
      <c r="AZ11" s="111">
        <f>+AZ13</f>
        <v>2188995247.4149404</v>
      </c>
      <c r="BA11" s="111">
        <f>+AY11-AZ11</f>
        <v>-122003420.05639172</v>
      </c>
      <c r="BB11" s="18">
        <f>+AZ11/AY11</f>
        <v>1.0590246262426215</v>
      </c>
      <c r="BC11" s="145">
        <f>+BC13</f>
        <v>2156978172.0803699</v>
      </c>
    </row>
    <row r="12" spans="1:55" ht="10.5" customHeight="1" x14ac:dyDescent="0.2">
      <c r="A12" s="44"/>
      <c r="B12" s="45"/>
      <c r="C12" s="148"/>
      <c r="D12" s="163"/>
      <c r="E12" s="158"/>
      <c r="F12" s="164"/>
      <c r="G12" s="148"/>
      <c r="H12" s="163"/>
      <c r="I12" s="158"/>
      <c r="J12" s="164"/>
      <c r="K12" s="119"/>
      <c r="L12" s="45"/>
      <c r="M12" s="158"/>
      <c r="N12" s="164"/>
      <c r="O12" s="148"/>
      <c r="P12" s="163"/>
      <c r="Q12" s="158"/>
      <c r="R12" s="164"/>
      <c r="S12" s="148"/>
      <c r="T12" s="163"/>
      <c r="U12" s="158"/>
      <c r="V12" s="164"/>
      <c r="W12" s="148"/>
      <c r="X12" s="163"/>
      <c r="Y12" s="158"/>
      <c r="Z12" s="164"/>
      <c r="AA12" s="148"/>
      <c r="AB12" s="163"/>
      <c r="AC12" s="158"/>
      <c r="AD12" s="165"/>
      <c r="AE12" s="148"/>
      <c r="AF12" s="126"/>
      <c r="AG12" s="158"/>
      <c r="AH12" s="166"/>
      <c r="AI12" s="159"/>
      <c r="AJ12" s="158"/>
      <c r="AK12" s="158"/>
      <c r="AL12" s="160"/>
      <c r="AM12" s="159"/>
      <c r="AN12" s="158"/>
      <c r="AO12" s="158"/>
      <c r="AP12" s="160"/>
      <c r="AQ12" s="158"/>
      <c r="AR12" s="158"/>
      <c r="AS12" s="158"/>
      <c r="AT12" s="161"/>
      <c r="AU12" s="159"/>
      <c r="AV12" s="158"/>
      <c r="AW12" s="158"/>
      <c r="AX12" s="160"/>
      <c r="AY12" s="158"/>
      <c r="AZ12" s="158"/>
      <c r="BA12" s="158"/>
      <c r="BB12" s="160"/>
      <c r="BC12" s="162"/>
    </row>
    <row r="13" spans="1:55" ht="12.75" x14ac:dyDescent="0.2">
      <c r="A13" s="41">
        <v>12110000</v>
      </c>
      <c r="B13" s="42" t="s">
        <v>18</v>
      </c>
      <c r="C13" s="147">
        <f>SUM(C15:C27)</f>
        <v>985404473.46951497</v>
      </c>
      <c r="D13" s="153">
        <f>SUM(D15:D27)</f>
        <v>933735305.42855</v>
      </c>
      <c r="E13" s="111">
        <f>+C13-D13</f>
        <v>51669168.040964961</v>
      </c>
      <c r="F13" s="154">
        <f>+D13/C13</f>
        <v>0.94756552316122256</v>
      </c>
      <c r="G13" s="147">
        <f>SUM(G15:G27)</f>
        <v>1122766679.2298744</v>
      </c>
      <c r="H13" s="153">
        <f>SUM(H15:H27)</f>
        <v>1047201090.98262</v>
      </c>
      <c r="I13" s="111">
        <f>+G13-H13</f>
        <v>75565588.247254372</v>
      </c>
      <c r="J13" s="154">
        <f>+H13/G13</f>
        <v>0.93269698001806911</v>
      </c>
      <c r="K13" s="118">
        <f>SUM(K15:K27)</f>
        <v>1180497065.9353125</v>
      </c>
      <c r="L13" s="130">
        <f>SUM(L15:L27)</f>
        <v>1155351750.1388996</v>
      </c>
      <c r="M13" s="111">
        <f>+K13-L13</f>
        <v>25145315.796412945</v>
      </c>
      <c r="N13" s="154">
        <f>+L13/K13</f>
        <v>0.97869938306327753</v>
      </c>
      <c r="O13" s="147">
        <f>SUM(O15:O27)</f>
        <v>1317597654.8420224</v>
      </c>
      <c r="P13" s="153">
        <f>SUM(P15:P27)</f>
        <v>1269269005.56657</v>
      </c>
      <c r="Q13" s="111">
        <f>+O13-P13</f>
        <v>48328649.275452375</v>
      </c>
      <c r="R13" s="154">
        <f>+P13/O13</f>
        <v>0.96332063198666906</v>
      </c>
      <c r="S13" s="147">
        <f>SUM(S15:S27)</f>
        <v>1407678757.8879023</v>
      </c>
      <c r="T13" s="153">
        <f>SUM(T15:T27)</f>
        <v>1388193263.1013699</v>
      </c>
      <c r="U13" s="111">
        <f>+S13-T13</f>
        <v>19485494.786532402</v>
      </c>
      <c r="V13" s="154">
        <f>+T13/S13</f>
        <v>0.986157711994057</v>
      </c>
      <c r="W13" s="147">
        <f>SUM(W15:W27)</f>
        <v>1509750194.6976471</v>
      </c>
      <c r="X13" s="153">
        <f>SUM(X15:X27)</f>
        <v>1491457331.5206299</v>
      </c>
      <c r="Y13" s="111">
        <f>+W13-X13</f>
        <v>18292863.177017212</v>
      </c>
      <c r="Z13" s="154">
        <f>+X13/W13</f>
        <v>0.98788351659680984</v>
      </c>
      <c r="AA13" s="147">
        <f>SUM(AA15:AA27)</f>
        <v>1612166060.1651776</v>
      </c>
      <c r="AB13" s="153">
        <f>SUM(AB15:AB27)</f>
        <v>1587420618.0892601</v>
      </c>
      <c r="AC13" s="111">
        <f>+AA13-AB13</f>
        <v>24745442.075917482</v>
      </c>
      <c r="AD13" s="154">
        <f>+AB13/AA13</f>
        <v>0.98465081067803761</v>
      </c>
      <c r="AE13" s="147">
        <f>SUM(AE15:AE27)</f>
        <v>1686061253.5145965</v>
      </c>
      <c r="AF13" s="125">
        <f>SUM(AF15:AF27)</f>
        <v>1697040546.55831</v>
      </c>
      <c r="AG13" s="111">
        <f>+AE13-AF13</f>
        <v>-10979293.04371357</v>
      </c>
      <c r="AH13" s="155">
        <f>+AF13/AE13</f>
        <v>1.0065117996281732</v>
      </c>
      <c r="AI13" s="46">
        <f>SUM(AI15:AI27)</f>
        <v>1798861887.7133801</v>
      </c>
      <c r="AJ13" s="111">
        <f>SUM(AJ15:AJ27)</f>
        <v>1788062786.3589404</v>
      </c>
      <c r="AK13" s="111">
        <f>+AI13-AJ13</f>
        <v>10799101.354439735</v>
      </c>
      <c r="AL13" s="18">
        <f>+AJ13/AI13</f>
        <v>0.99399670345555713</v>
      </c>
      <c r="AM13" s="46">
        <f>SUM(AM15:AM27)</f>
        <v>1880014707.5238705</v>
      </c>
      <c r="AN13" s="111">
        <f>SUM(AN15:AN27)</f>
        <v>1890005644.4132204</v>
      </c>
      <c r="AO13" s="111">
        <f>+AM13-AN13</f>
        <v>-9990936.8893499374</v>
      </c>
      <c r="AP13" s="18">
        <f>+AN13/AM13</f>
        <v>1.0053142865581668</v>
      </c>
      <c r="AQ13" s="111">
        <f>SUM(AQ15:AQ27)</f>
        <v>1981023791.1177337</v>
      </c>
      <c r="AR13" s="111">
        <f>SUM(AR15:AR27)</f>
        <v>1844864254.8769698</v>
      </c>
      <c r="AS13" s="111">
        <v>136159536.24076325</v>
      </c>
      <c r="AT13" s="22">
        <v>0.93126809639982167</v>
      </c>
      <c r="AU13" s="46">
        <f>SUM(AU15:AU27)</f>
        <v>1951659798.0728786</v>
      </c>
      <c r="AV13" s="111">
        <f>SUM(AV15:AV27)</f>
        <v>1997096459.2290299</v>
      </c>
      <c r="AW13" s="111">
        <v>-45436661.156151459</v>
      </c>
      <c r="AX13" s="18">
        <v>1.0232810355580499</v>
      </c>
      <c r="AY13" s="111">
        <f>SUM(AY15:AY27)</f>
        <v>2066991827.3585486</v>
      </c>
      <c r="AZ13" s="111">
        <f>SUM(AZ15:AZ27)</f>
        <v>2188995247.4149404</v>
      </c>
      <c r="BA13" s="111">
        <f>+AY13-AZ13</f>
        <v>-122003420.05639172</v>
      </c>
      <c r="BB13" s="18">
        <f>+AZ13/AY13</f>
        <v>1.0590246262426215</v>
      </c>
      <c r="BC13" s="145">
        <f>SUM(BC15:BC27)</f>
        <v>2156978172.0803699</v>
      </c>
    </row>
    <row r="14" spans="1:55" ht="12.75" x14ac:dyDescent="0.2">
      <c r="A14" s="44"/>
      <c r="B14" s="45"/>
      <c r="C14" s="148"/>
      <c r="D14" s="163"/>
      <c r="E14" s="158"/>
      <c r="F14" s="164"/>
      <c r="G14" s="148"/>
      <c r="H14" s="163"/>
      <c r="I14" s="158"/>
      <c r="J14" s="164"/>
      <c r="K14" s="119"/>
      <c r="L14" s="45"/>
      <c r="M14" s="158"/>
      <c r="N14" s="164"/>
      <c r="O14" s="148"/>
      <c r="P14" s="163"/>
      <c r="Q14" s="158"/>
      <c r="R14" s="164"/>
      <c r="S14" s="148"/>
      <c r="T14" s="163"/>
      <c r="U14" s="158"/>
      <c r="V14" s="164"/>
      <c r="W14" s="148"/>
      <c r="X14" s="163"/>
      <c r="Y14" s="158"/>
      <c r="Z14" s="164"/>
      <c r="AA14" s="148"/>
      <c r="AB14" s="163"/>
      <c r="AC14" s="158"/>
      <c r="AD14" s="165"/>
      <c r="AE14" s="148"/>
      <c r="AF14" s="126"/>
      <c r="AG14" s="158"/>
      <c r="AH14" s="166"/>
      <c r="AI14" s="159"/>
      <c r="AJ14" s="158"/>
      <c r="AK14" s="158"/>
      <c r="AL14" s="160"/>
      <c r="AM14" s="159"/>
      <c r="AN14" s="158"/>
      <c r="AO14" s="158"/>
      <c r="AP14" s="160"/>
      <c r="AQ14" s="158"/>
      <c r="AR14" s="158"/>
      <c r="AS14" s="158"/>
      <c r="AT14" s="161"/>
      <c r="AU14" s="159"/>
      <c r="AV14" s="158"/>
      <c r="AW14" s="158"/>
      <c r="AX14" s="160"/>
      <c r="AY14" s="158"/>
      <c r="AZ14" s="158"/>
      <c r="BA14" s="158"/>
      <c r="BB14" s="160"/>
      <c r="BC14" s="162"/>
    </row>
    <row r="15" spans="1:55" ht="12.75" x14ac:dyDescent="0.2">
      <c r="A15" s="44">
        <v>12110100</v>
      </c>
      <c r="B15" s="47" t="s">
        <v>53</v>
      </c>
      <c r="C15" s="149">
        <v>137271201.59999999</v>
      </c>
      <c r="D15" s="167">
        <v>130776781.434</v>
      </c>
      <c r="E15" s="158">
        <f t="shared" ref="E15:E27" si="0">+C15-D15</f>
        <v>6494420.1659999937</v>
      </c>
      <c r="F15" s="164">
        <f>+D15/C15</f>
        <v>0.95268912859869659</v>
      </c>
      <c r="G15" s="149">
        <v>166983480.40000001</v>
      </c>
      <c r="H15" s="167">
        <v>151179265.30392</v>
      </c>
      <c r="I15" s="158">
        <f t="shared" ref="I15:I27" si="1">+G15-H15</f>
        <v>15804215.096080005</v>
      </c>
      <c r="J15" s="164">
        <f>+H15/G15</f>
        <v>0.90535461916219584</v>
      </c>
      <c r="K15" s="120">
        <v>167279575.90000001</v>
      </c>
      <c r="L15" s="132">
        <v>160839869.914</v>
      </c>
      <c r="M15" s="158">
        <f t="shared" ref="M15:M27" si="2">+K15-L15</f>
        <v>6439705.9860000014</v>
      </c>
      <c r="N15" s="164">
        <f>+L15/K15</f>
        <v>0.96150333385679032</v>
      </c>
      <c r="O15" s="149">
        <v>182836300</v>
      </c>
      <c r="P15" s="167">
        <v>178406545.56099999</v>
      </c>
      <c r="Q15" s="158">
        <f t="shared" ref="Q15:Q27" si="3">+O15-P15</f>
        <v>4429754.4390000105</v>
      </c>
      <c r="R15" s="164">
        <f>+P15/O15</f>
        <v>0.97577201880042419</v>
      </c>
      <c r="S15" s="149">
        <v>195775300</v>
      </c>
      <c r="T15" s="167">
        <v>192394399.99299997</v>
      </c>
      <c r="U15" s="158">
        <f t="shared" ref="U15:U27" si="4">+S15-T15</f>
        <v>3380900.0070000291</v>
      </c>
      <c r="V15" s="164">
        <f>+T15/S15</f>
        <v>0.98273071216338304</v>
      </c>
      <c r="W15" s="149">
        <v>215674700</v>
      </c>
      <c r="X15" s="167">
        <v>206174853.19999999</v>
      </c>
      <c r="Y15" s="158">
        <f t="shared" ref="Y15:Y27" si="5">+W15-X15</f>
        <v>9499846.8000000119</v>
      </c>
      <c r="Z15" s="164">
        <f>+X15/W15</f>
        <v>0.9559528920174688</v>
      </c>
      <c r="AA15" s="149">
        <v>229571647.984</v>
      </c>
      <c r="AB15" s="167">
        <v>214040078.85499999</v>
      </c>
      <c r="AC15" s="158">
        <f>+AA15-AB15</f>
        <v>15531569.129000008</v>
      </c>
      <c r="AD15" s="164">
        <f>+AB15/AA15</f>
        <v>0.93234543870991216</v>
      </c>
      <c r="AE15" s="149">
        <v>234776953.67700002</v>
      </c>
      <c r="AF15" s="127">
        <v>234220554.632</v>
      </c>
      <c r="AG15" s="158">
        <f t="shared" ref="AG15:AG27" si="6">+AE15-AF15</f>
        <v>556399.04500001669</v>
      </c>
      <c r="AH15" s="166">
        <f t="shared" ref="AH15:AH27" si="7">+AF15/AE15</f>
        <v>0.99763009513376044</v>
      </c>
      <c r="AI15" s="159">
        <v>263528927.778</v>
      </c>
      <c r="AJ15" s="158">
        <v>188475355.23030996</v>
      </c>
      <c r="AK15" s="158">
        <f t="shared" ref="AK15:AK27" si="8">+AI15-AJ15</f>
        <v>75053572.547690034</v>
      </c>
      <c r="AL15" s="16">
        <f t="shared" ref="AL15:AL27" si="9">+AJ15/AI15</f>
        <v>0.7151979739737867</v>
      </c>
      <c r="AM15" s="159">
        <v>259410081.22</v>
      </c>
      <c r="AN15" s="158">
        <v>177668042.25737</v>
      </c>
      <c r="AO15" s="158">
        <f t="shared" ref="AO15:AO27" si="10">+AM15-AN15</f>
        <v>81742038.962630004</v>
      </c>
      <c r="AP15" s="16">
        <f t="shared" ref="AP15:AP27" si="11">+AN15/AM15</f>
        <v>0.68489258945450782</v>
      </c>
      <c r="AQ15" s="158">
        <v>244937823.76958001</v>
      </c>
      <c r="AR15" s="158">
        <v>178695873.78400001</v>
      </c>
      <c r="AS15" s="158">
        <v>66241949.985580027</v>
      </c>
      <c r="AT15" s="21">
        <v>0.72955606052948474</v>
      </c>
      <c r="AU15" s="159">
        <v>280701935.54515004</v>
      </c>
      <c r="AV15" s="158">
        <v>177694370.52111003</v>
      </c>
      <c r="AW15" s="158">
        <v>103007565.02404001</v>
      </c>
      <c r="AX15" s="16">
        <v>0.63303578643307368</v>
      </c>
      <c r="AY15" s="158">
        <v>245650461.84099999</v>
      </c>
      <c r="AZ15" s="158">
        <v>176405022.93900001</v>
      </c>
      <c r="BA15" s="158">
        <f t="shared" ref="BA15:BA27" si="12">+AY15-AZ15</f>
        <v>69245438.90199998</v>
      </c>
      <c r="BB15" s="16">
        <f>+AZ15/AY15</f>
        <v>0.71811394783039384</v>
      </c>
      <c r="BC15" s="162">
        <f>+VLOOKUP(A15,[3]Contraloría!$A$10:$C$153,3,0)</f>
        <v>245348822.25795203</v>
      </c>
    </row>
    <row r="16" spans="1:55" ht="12.75" x14ac:dyDescent="0.2">
      <c r="A16" s="44">
        <v>12110200</v>
      </c>
      <c r="B16" s="47" t="s">
        <v>19</v>
      </c>
      <c r="C16" s="149">
        <v>12844788.814454589</v>
      </c>
      <c r="D16" s="167">
        <v>13455705.735969998</v>
      </c>
      <c r="E16" s="158">
        <f t="shared" si="0"/>
        <v>-610916.9215154089</v>
      </c>
      <c r="F16" s="164">
        <f>+D16/C16</f>
        <v>1.0475614609426609</v>
      </c>
      <c r="G16" s="149">
        <v>14433272.436558058</v>
      </c>
      <c r="H16" s="167">
        <v>14022552.496580001</v>
      </c>
      <c r="I16" s="158">
        <f t="shared" si="1"/>
        <v>410719.93997805752</v>
      </c>
      <c r="J16" s="164">
        <f>+H16/G16</f>
        <v>0.97154353305645746</v>
      </c>
      <c r="K16" s="120">
        <v>12732370.882679338</v>
      </c>
      <c r="L16" s="132">
        <v>17844880.674149998</v>
      </c>
      <c r="M16" s="158">
        <f t="shared" si="2"/>
        <v>-5112509.7914706599</v>
      </c>
      <c r="N16" s="164">
        <f>+L16/K16</f>
        <v>1.4015363547432895</v>
      </c>
      <c r="O16" s="149">
        <v>14744108.856864791</v>
      </c>
      <c r="P16" s="167">
        <v>18019234.869229998</v>
      </c>
      <c r="Q16" s="158">
        <f t="shared" si="3"/>
        <v>-3275126.0123652071</v>
      </c>
      <c r="R16" s="164">
        <f>+P16/O16</f>
        <v>1.2221311605984462</v>
      </c>
      <c r="S16" s="149">
        <v>16881614.261870477</v>
      </c>
      <c r="T16" s="167">
        <v>19530992.611500002</v>
      </c>
      <c r="U16" s="158">
        <f t="shared" si="4"/>
        <v>-2649378.3496295251</v>
      </c>
      <c r="V16" s="164">
        <f>+T16/S16</f>
        <v>1.1569386853965453</v>
      </c>
      <c r="W16" s="149">
        <v>18389277.731445991</v>
      </c>
      <c r="X16" s="167">
        <v>20347667.427060001</v>
      </c>
      <c r="Y16" s="158">
        <f t="shared" si="5"/>
        <v>-1958389.6956140101</v>
      </c>
      <c r="Z16" s="164">
        <f>+X16/W16</f>
        <v>1.1064962813773338</v>
      </c>
      <c r="AA16" s="149">
        <v>20653322.547455791</v>
      </c>
      <c r="AB16" s="167">
        <v>21497740.629689999</v>
      </c>
      <c r="AC16" s="158">
        <f t="shared" ref="AC16:AC27" si="13">+AA16-AB16</f>
        <v>-844418.08223420754</v>
      </c>
      <c r="AD16" s="164">
        <f>+AB16/AA16</f>
        <v>1.0408853384385957</v>
      </c>
      <c r="AE16" s="149">
        <v>21584689.282731291</v>
      </c>
      <c r="AF16" s="127">
        <v>22698608.402940001</v>
      </c>
      <c r="AG16" s="158">
        <f t="shared" si="6"/>
        <v>-1113919.1202087104</v>
      </c>
      <c r="AH16" s="166">
        <f t="shared" si="7"/>
        <v>1.0516069101397671</v>
      </c>
      <c r="AI16" s="159">
        <v>22019845.010000002</v>
      </c>
      <c r="AJ16" s="158">
        <v>24292184.349549998</v>
      </c>
      <c r="AK16" s="158">
        <f t="shared" si="8"/>
        <v>-2272339.339549996</v>
      </c>
      <c r="AL16" s="16">
        <f t="shared" si="9"/>
        <v>1.1031950651114049</v>
      </c>
      <c r="AM16" s="159">
        <v>24198759.187528074</v>
      </c>
      <c r="AN16" s="158">
        <v>26470799.151840001</v>
      </c>
      <c r="AO16" s="158">
        <f t="shared" si="10"/>
        <v>-2272039.9643119276</v>
      </c>
      <c r="AP16" s="16">
        <f t="shared" si="11"/>
        <v>1.0938907630223837</v>
      </c>
      <c r="AQ16" s="158">
        <v>27317303.740301654</v>
      </c>
      <c r="AR16" s="158">
        <v>27371378.388670001</v>
      </c>
      <c r="AS16" s="158">
        <v>-54074.648368347436</v>
      </c>
      <c r="AT16" s="21">
        <v>1.0019795016697994</v>
      </c>
      <c r="AU16" s="159">
        <v>28126279.600249998</v>
      </c>
      <c r="AV16" s="158">
        <v>28272667.828620002</v>
      </c>
      <c r="AW16" s="158">
        <v>-146388.2283700034</v>
      </c>
      <c r="AX16" s="16">
        <v>1.0052046779897865</v>
      </c>
      <c r="AY16" s="158">
        <v>26446655.278000001</v>
      </c>
      <c r="AZ16" s="158">
        <v>28707088.252439998</v>
      </c>
      <c r="BA16" s="158">
        <f t="shared" si="12"/>
        <v>-2260432.9744399972</v>
      </c>
      <c r="BB16" s="16">
        <f>+AZ16/AY16</f>
        <v>1.0854714121948104</v>
      </c>
      <c r="BC16" s="162">
        <f>+VLOOKUP(A16,[3]Contraloría!$A$10:$C$153,3,0)</f>
        <v>29069815.698047932</v>
      </c>
    </row>
    <row r="17" spans="1:55" ht="12.75" x14ac:dyDescent="0.2">
      <c r="A17" s="44">
        <v>12110300</v>
      </c>
      <c r="B17" s="47" t="s">
        <v>67</v>
      </c>
      <c r="C17" s="149">
        <v>65347107.10899473</v>
      </c>
      <c r="D17" s="167">
        <v>62898964.256049991</v>
      </c>
      <c r="E17" s="158">
        <f t="shared" si="0"/>
        <v>2448142.8529447392</v>
      </c>
      <c r="F17" s="164">
        <f t="shared" ref="F17:F27" si="14">+D17/C17</f>
        <v>0.96253632392844268</v>
      </c>
      <c r="G17" s="149">
        <v>73761535.313722402</v>
      </c>
      <c r="H17" s="167">
        <v>70714173.876699999</v>
      </c>
      <c r="I17" s="158">
        <f t="shared" si="1"/>
        <v>3047361.4370224029</v>
      </c>
      <c r="J17" s="164">
        <f t="shared" ref="J17:J27" si="15">+H17/G17</f>
        <v>0.95868630683917611</v>
      </c>
      <c r="K17" s="120">
        <v>79588696.603506476</v>
      </c>
      <c r="L17" s="132">
        <v>79637227.771200001</v>
      </c>
      <c r="M17" s="158">
        <f t="shared" si="2"/>
        <v>-48531.167693525553</v>
      </c>
      <c r="N17" s="164">
        <f t="shared" ref="N17:N27" si="16">+L17/K17</f>
        <v>1.0006097746258529</v>
      </c>
      <c r="O17" s="149">
        <v>90042189.925932854</v>
      </c>
      <c r="P17" s="167">
        <v>96677454.286299989</v>
      </c>
      <c r="Q17" s="158">
        <f t="shared" si="3"/>
        <v>-6635264.3603671342</v>
      </c>
      <c r="R17" s="164">
        <f t="shared" ref="R17:R27" si="17">+P17/O17</f>
        <v>1.0736906150974914</v>
      </c>
      <c r="S17" s="149">
        <v>106184615.1562258</v>
      </c>
      <c r="T17" s="167">
        <v>113304967.83359998</v>
      </c>
      <c r="U17" s="158">
        <f t="shared" si="4"/>
        <v>-7120352.6773741841</v>
      </c>
      <c r="V17" s="164">
        <f t="shared" ref="V17:V27" si="18">+T17/S17</f>
        <v>1.0670563496124015</v>
      </c>
      <c r="W17" s="149">
        <v>118442981.13454272</v>
      </c>
      <c r="X17" s="167">
        <v>125326921.82780002</v>
      </c>
      <c r="Y17" s="158">
        <f t="shared" si="5"/>
        <v>-6883940.693257302</v>
      </c>
      <c r="Z17" s="164">
        <f t="shared" ref="Z17:Z27" si="19">+X17/W17</f>
        <v>1.0581202923745869</v>
      </c>
      <c r="AA17" s="149">
        <v>131263189.39364521</v>
      </c>
      <c r="AB17" s="167">
        <v>135891052.12740001</v>
      </c>
      <c r="AC17" s="158">
        <f t="shared" si="13"/>
        <v>-4627862.7337547988</v>
      </c>
      <c r="AD17" s="164">
        <f t="shared" ref="AD17:AD27" si="20">+AB17/AA17</f>
        <v>1.0352563636091174</v>
      </c>
      <c r="AE17" s="149">
        <v>142817617.82916409</v>
      </c>
      <c r="AF17" s="127">
        <v>146950601.98360002</v>
      </c>
      <c r="AG17" s="158">
        <f t="shared" si="6"/>
        <v>-4132984.1544359326</v>
      </c>
      <c r="AH17" s="166">
        <f t="shared" si="7"/>
        <v>1.0289388957557024</v>
      </c>
      <c r="AI17" s="159">
        <v>153383555.44</v>
      </c>
      <c r="AJ17" s="158">
        <v>160725359.94940004</v>
      </c>
      <c r="AK17" s="158">
        <f t="shared" si="8"/>
        <v>-7341804.5094000399</v>
      </c>
      <c r="AL17" s="16">
        <f t="shared" si="9"/>
        <v>1.0478656560564081</v>
      </c>
      <c r="AM17" s="159">
        <v>168380692.57123747</v>
      </c>
      <c r="AN17" s="158">
        <v>188410604.09244999</v>
      </c>
      <c r="AO17" s="158">
        <f t="shared" si="10"/>
        <v>-20029911.521212518</v>
      </c>
      <c r="AP17" s="16">
        <f t="shared" si="11"/>
        <v>1.1189561060436806</v>
      </c>
      <c r="AQ17" s="158">
        <v>183819030.51299861</v>
      </c>
      <c r="AR17" s="158">
        <v>184600511.1074</v>
      </c>
      <c r="AS17" s="158">
        <v>-781480.59440138936</v>
      </c>
      <c r="AT17" s="21">
        <v>1.0042513584813306</v>
      </c>
      <c r="AU17" s="159">
        <v>183587381.07379347</v>
      </c>
      <c r="AV17" s="158">
        <v>195478027.86095002</v>
      </c>
      <c r="AW17" s="158">
        <v>-11890646.787156552</v>
      </c>
      <c r="AX17" s="16">
        <v>1.0647683229512221</v>
      </c>
      <c r="AY17" s="158">
        <v>188177065.6006383</v>
      </c>
      <c r="AZ17" s="158">
        <v>211666831.47715002</v>
      </c>
      <c r="BA17" s="158">
        <f t="shared" si="12"/>
        <v>-23489765.876511723</v>
      </c>
      <c r="BB17" s="16">
        <f t="shared" ref="BB17:BB27" si="21">+AZ17/AY17</f>
        <v>1.1248279953858098</v>
      </c>
      <c r="BC17" s="162">
        <f>+VLOOKUP(A17,[3]Contraloría!$A$10:$C$153,3,0)</f>
        <v>203563781.00539032</v>
      </c>
    </row>
    <row r="18" spans="1:55" ht="12.75" x14ac:dyDescent="0.2">
      <c r="A18" s="44">
        <v>12110400</v>
      </c>
      <c r="B18" s="47" t="s">
        <v>54</v>
      </c>
      <c r="C18" s="149">
        <v>6481398.7054907996</v>
      </c>
      <c r="D18" s="167">
        <v>6555878.2019999996</v>
      </c>
      <c r="E18" s="158">
        <f t="shared" si="0"/>
        <v>-74479.496509199962</v>
      </c>
      <c r="F18" s="164">
        <f t="shared" si="14"/>
        <v>1.0114912690753162</v>
      </c>
      <c r="G18" s="149">
        <v>7807484.7898247177</v>
      </c>
      <c r="H18" s="167">
        <v>7351840.0820000004</v>
      </c>
      <c r="I18" s="158">
        <f t="shared" si="1"/>
        <v>455644.70782471728</v>
      </c>
      <c r="J18" s="164">
        <f t="shared" si="15"/>
        <v>0.94164001338580294</v>
      </c>
      <c r="K18" s="120">
        <v>8416468.603431046</v>
      </c>
      <c r="L18" s="132">
        <v>8250792.8150000004</v>
      </c>
      <c r="M18" s="158">
        <f t="shared" si="2"/>
        <v>165675.7884310456</v>
      </c>
      <c r="N18" s="164">
        <f t="shared" si="16"/>
        <v>0.98031528468323326</v>
      </c>
      <c r="O18" s="149">
        <v>9567974.5421529934</v>
      </c>
      <c r="P18" s="167">
        <v>9372527.9010000005</v>
      </c>
      <c r="Q18" s="158">
        <f t="shared" si="3"/>
        <v>195446.64115299284</v>
      </c>
      <c r="R18" s="164">
        <f t="shared" si="17"/>
        <v>0.97957283014373353</v>
      </c>
      <c r="S18" s="149">
        <v>10569087.299452247</v>
      </c>
      <c r="T18" s="167">
        <v>10456225.287</v>
      </c>
      <c r="U18" s="158">
        <f t="shared" si="4"/>
        <v>112862.01245224662</v>
      </c>
      <c r="V18" s="164">
        <f t="shared" si="18"/>
        <v>0.98932149870139729</v>
      </c>
      <c r="W18" s="149">
        <v>11605015.552966001</v>
      </c>
      <c r="X18" s="167">
        <v>11418006.091</v>
      </c>
      <c r="Y18" s="158">
        <f t="shared" si="5"/>
        <v>187009.4619660005</v>
      </c>
      <c r="Z18" s="164">
        <f t="shared" si="19"/>
        <v>0.98388546218551132</v>
      </c>
      <c r="AA18" s="149">
        <v>12572729.483605713</v>
      </c>
      <c r="AB18" s="167">
        <v>12282637.272</v>
      </c>
      <c r="AC18" s="158">
        <f t="shared" si="13"/>
        <v>290092.21160571277</v>
      </c>
      <c r="AD18" s="164">
        <f t="shared" si="20"/>
        <v>0.97692687081321683</v>
      </c>
      <c r="AE18" s="149">
        <v>12548793.164421713</v>
      </c>
      <c r="AF18" s="127">
        <v>13301531.138</v>
      </c>
      <c r="AG18" s="158">
        <f t="shared" si="6"/>
        <v>-752737.97357828729</v>
      </c>
      <c r="AH18" s="166">
        <f t="shared" si="7"/>
        <v>1.059984889679467</v>
      </c>
      <c r="AI18" s="159">
        <v>13238087.609999999</v>
      </c>
      <c r="AJ18" s="158">
        <v>14455457.273</v>
      </c>
      <c r="AK18" s="158">
        <f t="shared" si="8"/>
        <v>-1217369.6630000006</v>
      </c>
      <c r="AL18" s="16">
        <f t="shared" si="9"/>
        <v>1.0919596318489693</v>
      </c>
      <c r="AM18" s="159">
        <v>12763700</v>
      </c>
      <c r="AN18" s="158">
        <v>15228903.115</v>
      </c>
      <c r="AO18" s="158">
        <f t="shared" si="10"/>
        <v>-2465203.1150000002</v>
      </c>
      <c r="AP18" s="16">
        <f t="shared" si="11"/>
        <v>1.1931417312378072</v>
      </c>
      <c r="AQ18" s="158">
        <v>16214707.289394602</v>
      </c>
      <c r="AR18" s="158">
        <v>15413338.226</v>
      </c>
      <c r="AS18" s="158">
        <v>801369.06339460239</v>
      </c>
      <c r="AT18" s="21">
        <v>0.95057764231619857</v>
      </c>
      <c r="AU18" s="159">
        <v>8247483.3402499985</v>
      </c>
      <c r="AV18" s="158">
        <v>15407619.609999999</v>
      </c>
      <c r="AW18" s="158">
        <v>-7160136.2697500009</v>
      </c>
      <c r="AX18" s="16">
        <v>1.8681601373847652</v>
      </c>
      <c r="AY18" s="158">
        <v>16515538.927627997</v>
      </c>
      <c r="AZ18" s="158">
        <v>15686971.318</v>
      </c>
      <c r="BA18" s="158">
        <f t="shared" si="12"/>
        <v>828567.6096279975</v>
      </c>
      <c r="BB18" s="16">
        <f t="shared" si="21"/>
        <v>0.94983102802404296</v>
      </c>
      <c r="BC18" s="162">
        <f>+VLOOKUP(A18,[3]Contraloría!$A$10:$C$153,3,0)</f>
        <v>15920231.114424698</v>
      </c>
    </row>
    <row r="19" spans="1:55" ht="12.75" x14ac:dyDescent="0.2">
      <c r="A19" s="44">
        <v>12110500</v>
      </c>
      <c r="B19" s="47" t="s">
        <v>68</v>
      </c>
      <c r="C19" s="149">
        <v>36393135.0466488</v>
      </c>
      <c r="D19" s="167">
        <v>34686834.722999997</v>
      </c>
      <c r="E19" s="158">
        <f t="shared" si="0"/>
        <v>1706300.3236488029</v>
      </c>
      <c r="F19" s="164">
        <f t="shared" si="14"/>
        <v>0.9531147750403568</v>
      </c>
      <c r="G19" s="149">
        <v>42935525.496618032</v>
      </c>
      <c r="H19" s="167">
        <v>38121399.814000003</v>
      </c>
      <c r="I19" s="158">
        <f t="shared" si="1"/>
        <v>4814125.6826180294</v>
      </c>
      <c r="J19" s="164">
        <f t="shared" si="15"/>
        <v>0.88787546846265497</v>
      </c>
      <c r="K19" s="120">
        <v>46370367.536347479</v>
      </c>
      <c r="L19" s="132">
        <v>40655275.572000004</v>
      </c>
      <c r="M19" s="158">
        <f t="shared" si="2"/>
        <v>5715091.9643474743</v>
      </c>
      <c r="N19" s="164">
        <f t="shared" si="16"/>
        <v>0.8767512040988743</v>
      </c>
      <c r="O19" s="149">
        <v>47351660.310372703</v>
      </c>
      <c r="P19" s="167">
        <v>41743457.825999998</v>
      </c>
      <c r="Q19" s="158">
        <f t="shared" si="3"/>
        <v>5608202.4843727052</v>
      </c>
      <c r="R19" s="164">
        <f t="shared" si="17"/>
        <v>0.88156270661655789</v>
      </c>
      <c r="S19" s="149">
        <v>47930641.208137996</v>
      </c>
      <c r="T19" s="167">
        <v>43070606.795000002</v>
      </c>
      <c r="U19" s="158">
        <f t="shared" si="4"/>
        <v>4860034.4131379947</v>
      </c>
      <c r="V19" s="164">
        <f t="shared" si="18"/>
        <v>0.89860276660949767</v>
      </c>
      <c r="W19" s="149">
        <v>48336614.272575408</v>
      </c>
      <c r="X19" s="167">
        <v>42718715.555</v>
      </c>
      <c r="Y19" s="158">
        <f t="shared" si="5"/>
        <v>5617898.7175754085</v>
      </c>
      <c r="Z19" s="164">
        <f t="shared" si="19"/>
        <v>0.88377550223324564</v>
      </c>
      <c r="AA19" s="149">
        <v>46476673.957851432</v>
      </c>
      <c r="AB19" s="167">
        <v>40425417.824000001</v>
      </c>
      <c r="AC19" s="158">
        <f t="shared" si="13"/>
        <v>6051256.1338514313</v>
      </c>
      <c r="AD19" s="164">
        <f t="shared" si="20"/>
        <v>0.86980014664261107</v>
      </c>
      <c r="AE19" s="149">
        <v>42063750.146463491</v>
      </c>
      <c r="AF19" s="127">
        <v>39903811.472999997</v>
      </c>
      <c r="AG19" s="158">
        <f t="shared" si="6"/>
        <v>2159938.6734634936</v>
      </c>
      <c r="AH19" s="166">
        <f t="shared" si="7"/>
        <v>0.9486508296111803</v>
      </c>
      <c r="AI19" s="159">
        <v>43447202.995080002</v>
      </c>
      <c r="AJ19" s="158">
        <v>40346839.120999999</v>
      </c>
      <c r="AK19" s="158">
        <f t="shared" si="8"/>
        <v>3100363.8740800023</v>
      </c>
      <c r="AL19" s="16">
        <f t="shared" si="9"/>
        <v>0.928640656697024</v>
      </c>
      <c r="AM19" s="159">
        <v>39761355.139641836</v>
      </c>
      <c r="AN19" s="158">
        <v>39243615.210000001</v>
      </c>
      <c r="AO19" s="158">
        <f t="shared" si="10"/>
        <v>517739.92964183539</v>
      </c>
      <c r="AP19" s="16">
        <f t="shared" si="11"/>
        <v>0.98697881579177738</v>
      </c>
      <c r="AQ19" s="158">
        <v>41409889.437884971</v>
      </c>
      <c r="AR19" s="158">
        <v>37935360.331</v>
      </c>
      <c r="AS19" s="158">
        <v>3474529.1068849713</v>
      </c>
      <c r="AT19" s="21">
        <v>0.91609421918170586</v>
      </c>
      <c r="AU19" s="159">
        <v>38557548.129352003</v>
      </c>
      <c r="AV19" s="158">
        <v>36255982.318999998</v>
      </c>
      <c r="AW19" s="158">
        <v>2301565.8103520051</v>
      </c>
      <c r="AX19" s="16">
        <v>0.94030829443224029</v>
      </c>
      <c r="AY19" s="158">
        <v>39808324.198909998</v>
      </c>
      <c r="AZ19" s="158">
        <v>36009888.414999999</v>
      </c>
      <c r="BA19" s="158">
        <f t="shared" si="12"/>
        <v>3798435.7839099988</v>
      </c>
      <c r="BB19" s="16">
        <f t="shared" si="21"/>
        <v>0.90458187174796967</v>
      </c>
      <c r="BC19" s="162">
        <f>+VLOOKUP(A19,[3]Contraloría!$A$10:$C$153,3,0)</f>
        <v>37980026.790233098</v>
      </c>
    </row>
    <row r="20" spans="1:55" ht="12.75" x14ac:dyDescent="0.2">
      <c r="A20" s="44">
        <v>12110600</v>
      </c>
      <c r="B20" s="47" t="s">
        <v>55</v>
      </c>
      <c r="C20" s="149">
        <v>24711293.327408399</v>
      </c>
      <c r="D20" s="167">
        <v>19891458.914000001</v>
      </c>
      <c r="E20" s="158">
        <f t="shared" si="0"/>
        <v>4819834.4134083986</v>
      </c>
      <c r="F20" s="164">
        <f t="shared" si="14"/>
        <v>0.80495418230244931</v>
      </c>
      <c r="G20" s="149">
        <v>25755583.982222252</v>
      </c>
      <c r="H20" s="167">
        <v>21794979.441</v>
      </c>
      <c r="I20" s="158">
        <f t="shared" si="1"/>
        <v>3960604.541222252</v>
      </c>
      <c r="J20" s="164">
        <f t="shared" si="15"/>
        <v>0.84622346191194686</v>
      </c>
      <c r="K20" s="120">
        <v>26579762.669653364</v>
      </c>
      <c r="L20" s="132">
        <v>23387331.114</v>
      </c>
      <c r="M20" s="158">
        <f t="shared" si="2"/>
        <v>3192431.5556533635</v>
      </c>
      <c r="N20" s="164">
        <f t="shared" si="16"/>
        <v>0.87989239801233343</v>
      </c>
      <c r="O20" s="149">
        <v>28023023.917868201</v>
      </c>
      <c r="P20" s="167">
        <v>26523020.526999999</v>
      </c>
      <c r="Q20" s="158">
        <f t="shared" si="3"/>
        <v>1500003.3908682019</v>
      </c>
      <c r="R20" s="164">
        <f t="shared" si="17"/>
        <v>0.9464724650963966</v>
      </c>
      <c r="S20" s="149">
        <v>29677218.044864282</v>
      </c>
      <c r="T20" s="167">
        <v>29114462.348999999</v>
      </c>
      <c r="U20" s="158">
        <f t="shared" si="4"/>
        <v>562755.69586428255</v>
      </c>
      <c r="V20" s="164">
        <f t="shared" si="18"/>
        <v>0.98103745118516361</v>
      </c>
      <c r="W20" s="149">
        <v>32890004.129102279</v>
      </c>
      <c r="X20" s="167">
        <v>29689295.118999999</v>
      </c>
      <c r="Y20" s="158">
        <f t="shared" si="5"/>
        <v>3200709.0101022795</v>
      </c>
      <c r="Z20" s="164">
        <f t="shared" si="19"/>
        <v>0.90268444486845856</v>
      </c>
      <c r="AA20" s="149">
        <v>33793729.80109714</v>
      </c>
      <c r="AB20" s="167">
        <v>29731585.798</v>
      </c>
      <c r="AC20" s="158">
        <f t="shared" si="13"/>
        <v>4062144.0030971393</v>
      </c>
      <c r="AD20" s="164">
        <f t="shared" si="20"/>
        <v>0.87979592584168498</v>
      </c>
      <c r="AE20" s="149">
        <v>30698179.343866289</v>
      </c>
      <c r="AF20" s="127">
        <v>30160174.644000001</v>
      </c>
      <c r="AG20" s="158">
        <f t="shared" si="6"/>
        <v>538004.69986628741</v>
      </c>
      <c r="AH20" s="166">
        <f t="shared" si="7"/>
        <v>0.9824743775896343</v>
      </c>
      <c r="AI20" s="159">
        <v>31477913.780000001</v>
      </c>
      <c r="AJ20" s="158">
        <v>29655941.535</v>
      </c>
      <c r="AK20" s="158">
        <f t="shared" si="8"/>
        <v>1821972.245000001</v>
      </c>
      <c r="AL20" s="16">
        <f t="shared" si="9"/>
        <v>0.94211902803553582</v>
      </c>
      <c r="AM20" s="159">
        <v>29620716.213656958</v>
      </c>
      <c r="AN20" s="158">
        <v>29830802.739999998</v>
      </c>
      <c r="AO20" s="158">
        <f t="shared" si="10"/>
        <v>-210086.52634304017</v>
      </c>
      <c r="AP20" s="16">
        <f t="shared" si="11"/>
        <v>1.0070925539013866</v>
      </c>
      <c r="AQ20" s="158">
        <v>30139873.521483622</v>
      </c>
      <c r="AR20" s="158">
        <v>29808506.991</v>
      </c>
      <c r="AS20" s="158">
        <v>331366.5304836221</v>
      </c>
      <c r="AT20" s="21">
        <v>0.98900570932232268</v>
      </c>
      <c r="AU20" s="159">
        <v>30675781.389488004</v>
      </c>
      <c r="AV20" s="158">
        <v>30903086.976</v>
      </c>
      <c r="AW20" s="158">
        <v>-227305.58651199564</v>
      </c>
      <c r="AX20" s="16">
        <v>1.0074099363150988</v>
      </c>
      <c r="AY20" s="158">
        <v>33575680.111152001</v>
      </c>
      <c r="AZ20" s="158">
        <v>33362302.157000002</v>
      </c>
      <c r="BA20" s="158">
        <f t="shared" si="12"/>
        <v>213377.95415199921</v>
      </c>
      <c r="BB20" s="16">
        <f t="shared" si="21"/>
        <v>0.99364486576457678</v>
      </c>
      <c r="BC20" s="162">
        <f>+VLOOKUP(A20,[3]Contraloría!$A$10:$C$153,3,0)</f>
        <v>32404204.425859194</v>
      </c>
    </row>
    <row r="21" spans="1:55" ht="12.75" x14ac:dyDescent="0.2">
      <c r="A21" s="44">
        <v>12110700</v>
      </c>
      <c r="B21" s="47" t="s">
        <v>20</v>
      </c>
      <c r="C21" s="149">
        <v>318608551.54650563</v>
      </c>
      <c r="D21" s="167">
        <v>299225339.26724869</v>
      </c>
      <c r="E21" s="158">
        <f t="shared" si="0"/>
        <v>19383212.27925694</v>
      </c>
      <c r="F21" s="164">
        <f t="shared" si="14"/>
        <v>0.93916292520972189</v>
      </c>
      <c r="G21" s="149">
        <v>352128157.81321293</v>
      </c>
      <c r="H21" s="167">
        <v>333157289.01699996</v>
      </c>
      <c r="I21" s="158">
        <f t="shared" si="1"/>
        <v>18970868.796212971</v>
      </c>
      <c r="J21" s="164">
        <f t="shared" si="15"/>
        <v>0.94612510140050743</v>
      </c>
      <c r="K21" s="120">
        <v>371847334.65075296</v>
      </c>
      <c r="L21" s="132">
        <v>371206824.35607946</v>
      </c>
      <c r="M21" s="158">
        <f t="shared" si="2"/>
        <v>640510.29467350245</v>
      </c>
      <c r="N21" s="164">
        <f t="shared" si="16"/>
        <v>0.99827749123097764</v>
      </c>
      <c r="O21" s="149">
        <v>421099996.04864615</v>
      </c>
      <c r="P21" s="167">
        <v>399238628.73934001</v>
      </c>
      <c r="Q21" s="158">
        <f t="shared" si="3"/>
        <v>21861367.309306145</v>
      </c>
      <c r="R21" s="164">
        <f t="shared" si="17"/>
        <v>0.94808509258028895</v>
      </c>
      <c r="S21" s="149">
        <v>442481314.15721482</v>
      </c>
      <c r="T21" s="167">
        <v>433595553.43400002</v>
      </c>
      <c r="U21" s="158">
        <f t="shared" si="4"/>
        <v>8885760.7232148051</v>
      </c>
      <c r="V21" s="164">
        <f t="shared" si="18"/>
        <v>0.97991833679996332</v>
      </c>
      <c r="W21" s="149">
        <v>465216650.33672136</v>
      </c>
      <c r="X21" s="167">
        <v>469665947.84299999</v>
      </c>
      <c r="Y21" s="158">
        <f t="shared" si="5"/>
        <v>-4449297.5062786341</v>
      </c>
      <c r="Z21" s="164">
        <f t="shared" si="19"/>
        <v>1.009563925760306</v>
      </c>
      <c r="AA21" s="149">
        <v>504999099.61044288</v>
      </c>
      <c r="AB21" s="167">
        <v>510504139.60711998</v>
      </c>
      <c r="AC21" s="158">
        <f t="shared" si="13"/>
        <v>-5505039.9966771007</v>
      </c>
      <c r="AD21" s="164">
        <f t="shared" si="20"/>
        <v>1.0109010887364427</v>
      </c>
      <c r="AE21" s="149">
        <v>540962397.23994648</v>
      </c>
      <c r="AF21" s="127">
        <v>546614222.30132997</v>
      </c>
      <c r="AG21" s="158">
        <f t="shared" si="6"/>
        <v>-5651825.0613834858</v>
      </c>
      <c r="AH21" s="166">
        <f t="shared" si="7"/>
        <v>1.0104477225962836</v>
      </c>
      <c r="AI21" s="159">
        <v>578982084.15338004</v>
      </c>
      <c r="AJ21" s="158">
        <v>583756469.66400003</v>
      </c>
      <c r="AK21" s="158">
        <f t="shared" si="8"/>
        <v>-4774385.510619998</v>
      </c>
      <c r="AL21" s="16">
        <f t="shared" si="9"/>
        <v>1.0082461714123701</v>
      </c>
      <c r="AM21" s="159">
        <v>612605000</v>
      </c>
      <c r="AN21" s="158">
        <v>615270271.54400003</v>
      </c>
      <c r="AO21" s="158">
        <f t="shared" si="10"/>
        <v>-2665271.5440000296</v>
      </c>
      <c r="AP21" s="16">
        <f t="shared" si="11"/>
        <v>1.0043507179079505</v>
      </c>
      <c r="AQ21" s="158">
        <v>635067775.09174824</v>
      </c>
      <c r="AR21" s="158">
        <v>593277360.454</v>
      </c>
      <c r="AS21" s="158">
        <v>41790414.637748241</v>
      </c>
      <c r="AT21" s="21">
        <v>0.93419534689551709</v>
      </c>
      <c r="AU21" s="159">
        <v>610293246.46478009</v>
      </c>
      <c r="AV21" s="158">
        <v>664961576.24399996</v>
      </c>
      <c r="AW21" s="158">
        <v>-54668329.779219866</v>
      </c>
      <c r="AX21" s="16">
        <v>1.0895771501583784</v>
      </c>
      <c r="AY21" s="158">
        <v>650350390.38679659</v>
      </c>
      <c r="AZ21" s="158">
        <v>762265199.47399998</v>
      </c>
      <c r="BA21" s="158">
        <f t="shared" si="12"/>
        <v>-111914809.08720338</v>
      </c>
      <c r="BB21" s="16">
        <f t="shared" si="21"/>
        <v>1.1720838654692618</v>
      </c>
      <c r="BC21" s="162">
        <f>+VLOOKUP(A21,[3]Contraloría!$A$10:$C$153,3,0)</f>
        <v>704077940.96655309</v>
      </c>
    </row>
    <row r="22" spans="1:55" ht="12.75" x14ac:dyDescent="0.2">
      <c r="A22" s="44">
        <v>12110800</v>
      </c>
      <c r="B22" s="47" t="s">
        <v>21</v>
      </c>
      <c r="C22" s="149">
        <v>397538.53240046406</v>
      </c>
      <c r="D22" s="167">
        <v>414518.598</v>
      </c>
      <c r="E22" s="158">
        <f t="shared" si="0"/>
        <v>-16980.065599535941</v>
      </c>
      <c r="F22" s="164">
        <f t="shared" si="14"/>
        <v>1.04271300569785</v>
      </c>
      <c r="G22" s="149">
        <v>463365.71326080005</v>
      </c>
      <c r="H22" s="167">
        <v>568798.16999999993</v>
      </c>
      <c r="I22" s="158">
        <f t="shared" si="1"/>
        <v>-105432.45673919987</v>
      </c>
      <c r="J22" s="164">
        <f t="shared" si="15"/>
        <v>1.227536163600129</v>
      </c>
      <c r="K22" s="120">
        <v>505068.62745427212</v>
      </c>
      <c r="L22" s="132">
        <v>641250.64399999997</v>
      </c>
      <c r="M22" s="158">
        <f t="shared" si="2"/>
        <v>-136182.01654572785</v>
      </c>
      <c r="N22" s="164">
        <f t="shared" si="16"/>
        <v>1.2696307177742048</v>
      </c>
      <c r="O22" s="149">
        <v>748173.46195151994</v>
      </c>
      <c r="P22" s="167">
        <v>995603.90099999995</v>
      </c>
      <c r="Q22" s="158">
        <f t="shared" si="3"/>
        <v>-247430.43904848001</v>
      </c>
      <c r="R22" s="164">
        <f t="shared" si="17"/>
        <v>1.3307126644175371</v>
      </c>
      <c r="S22" s="149">
        <v>975746.63369179389</v>
      </c>
      <c r="T22" s="167">
        <v>1205317.226</v>
      </c>
      <c r="U22" s="158">
        <f t="shared" si="4"/>
        <v>-229570.59230820613</v>
      </c>
      <c r="V22" s="164">
        <f t="shared" si="18"/>
        <v>1.2352768478837712</v>
      </c>
      <c r="W22" s="149">
        <v>1295942.5173184001</v>
      </c>
      <c r="X22" s="167">
        <v>1265944.29</v>
      </c>
      <c r="Y22" s="158">
        <f t="shared" si="5"/>
        <v>29998.227318400051</v>
      </c>
      <c r="Z22" s="164">
        <f t="shared" si="19"/>
        <v>0.97685219296572412</v>
      </c>
      <c r="AA22" s="149">
        <v>1308076.1208000001</v>
      </c>
      <c r="AB22" s="167">
        <v>1311937.8700000001</v>
      </c>
      <c r="AC22" s="158">
        <f t="shared" si="13"/>
        <v>-3861.749199999962</v>
      </c>
      <c r="AD22" s="164">
        <f t="shared" si="20"/>
        <v>1.0029522358359682</v>
      </c>
      <c r="AE22" s="149">
        <v>1395996.0560099999</v>
      </c>
      <c r="AF22" s="127">
        <v>1314009.753</v>
      </c>
      <c r="AG22" s="158">
        <f t="shared" si="6"/>
        <v>81986.303009999916</v>
      </c>
      <c r="AH22" s="166">
        <f t="shared" si="7"/>
        <v>0.94127039065974794</v>
      </c>
      <c r="AI22" s="159">
        <v>1455490.3515899999</v>
      </c>
      <c r="AJ22" s="158">
        <v>1316359.9410000001</v>
      </c>
      <c r="AK22" s="158">
        <f t="shared" si="8"/>
        <v>139130.41058999975</v>
      </c>
      <c r="AL22" s="16">
        <f t="shared" si="9"/>
        <v>0.90440993962068417</v>
      </c>
      <c r="AM22" s="159">
        <v>1367475.843294</v>
      </c>
      <c r="AN22" s="158">
        <v>1374131.605</v>
      </c>
      <c r="AO22" s="158">
        <f t="shared" si="10"/>
        <v>-6655.7617059999611</v>
      </c>
      <c r="AP22" s="16">
        <f t="shared" si="11"/>
        <v>1.0048671877742041</v>
      </c>
      <c r="AQ22" s="158">
        <v>1358283.7417758717</v>
      </c>
      <c r="AR22" s="158">
        <v>1412206.804</v>
      </c>
      <c r="AS22" s="158">
        <v>-53923.062224128284</v>
      </c>
      <c r="AT22" s="21">
        <v>1.0396994093101837</v>
      </c>
      <c r="AU22" s="159">
        <v>1406205.2629999998</v>
      </c>
      <c r="AV22" s="158">
        <v>1482782.0870000001</v>
      </c>
      <c r="AW22" s="158">
        <v>-76576.824000000255</v>
      </c>
      <c r="AX22" s="16">
        <v>1.0544563628190604</v>
      </c>
      <c r="AY22" s="158">
        <v>1445972.8935400001</v>
      </c>
      <c r="AZ22" s="158">
        <v>1616347.92</v>
      </c>
      <c r="BA22" s="158">
        <f t="shared" si="12"/>
        <v>-170375.02645999985</v>
      </c>
      <c r="BB22" s="16">
        <f t="shared" si="21"/>
        <v>1.1178272616458884</v>
      </c>
      <c r="BC22" s="162">
        <f>+VLOOKUP(A22,[3]Contraloría!$A$10:$C$153,3,0)</f>
        <v>1536642.6635281881</v>
      </c>
    </row>
    <row r="23" spans="1:55" ht="12.75" x14ac:dyDescent="0.2">
      <c r="A23" s="44">
        <v>12110900</v>
      </c>
      <c r="B23" s="47" t="s">
        <v>22</v>
      </c>
      <c r="C23" s="149">
        <v>18710111.888982628</v>
      </c>
      <c r="D23" s="167">
        <v>21322804.669819999</v>
      </c>
      <c r="E23" s="158">
        <f t="shared" si="0"/>
        <v>-2612692.7808373719</v>
      </c>
      <c r="F23" s="164">
        <f t="shared" si="14"/>
        <v>1.1396406818056415</v>
      </c>
      <c r="G23" s="149">
        <v>24266759.593362529</v>
      </c>
      <c r="H23" s="167">
        <v>26128727.463349998</v>
      </c>
      <c r="I23" s="158">
        <f t="shared" si="1"/>
        <v>-1861967.8699874692</v>
      </c>
      <c r="J23" s="164">
        <f t="shared" si="15"/>
        <v>1.076729151365424</v>
      </c>
      <c r="K23" s="120">
        <v>28230970.744566035</v>
      </c>
      <c r="L23" s="132">
        <v>30661277.814269997</v>
      </c>
      <c r="M23" s="158">
        <f t="shared" si="2"/>
        <v>-2430307.0697039627</v>
      </c>
      <c r="N23" s="164">
        <f t="shared" si="16"/>
        <v>1.0860865569127394</v>
      </c>
      <c r="O23" s="149">
        <v>36389606.071400538</v>
      </c>
      <c r="P23" s="167">
        <v>38541103.35368</v>
      </c>
      <c r="Q23" s="158">
        <f t="shared" si="3"/>
        <v>-2151497.2822794616</v>
      </c>
      <c r="R23" s="164">
        <f t="shared" si="17"/>
        <v>1.0591239508902068</v>
      </c>
      <c r="S23" s="149">
        <v>43898419.010438949</v>
      </c>
      <c r="T23" s="167">
        <v>46344565.754320003</v>
      </c>
      <c r="U23" s="158">
        <f t="shared" si="4"/>
        <v>-2446146.7438810542</v>
      </c>
      <c r="V23" s="164">
        <f t="shared" si="18"/>
        <v>1.0557228893208972</v>
      </c>
      <c r="W23" s="149">
        <v>52430086.316965826</v>
      </c>
      <c r="X23" s="167">
        <v>50537127.478500001</v>
      </c>
      <c r="Y23" s="158">
        <f t="shared" si="5"/>
        <v>1892958.8384658247</v>
      </c>
      <c r="Z23" s="164">
        <f t="shared" si="19"/>
        <v>0.96389556128094178</v>
      </c>
      <c r="AA23" s="149">
        <v>53256021.739194848</v>
      </c>
      <c r="AB23" s="167">
        <v>55464906.122669995</v>
      </c>
      <c r="AC23" s="158">
        <f t="shared" si="13"/>
        <v>-2208884.3834751472</v>
      </c>
      <c r="AD23" s="164">
        <f t="shared" si="20"/>
        <v>1.0414767065082797</v>
      </c>
      <c r="AE23" s="149">
        <v>58714264.107043892</v>
      </c>
      <c r="AF23" s="127">
        <v>57432670.329000004</v>
      </c>
      <c r="AG23" s="158">
        <f t="shared" si="6"/>
        <v>1281593.7780438885</v>
      </c>
      <c r="AH23" s="166">
        <f t="shared" si="7"/>
        <v>0.97817236071106384</v>
      </c>
      <c r="AI23" s="159">
        <v>62053612.380000003</v>
      </c>
      <c r="AJ23" s="158">
        <v>59717501.557190001</v>
      </c>
      <c r="AK23" s="158">
        <f t="shared" si="8"/>
        <v>2336110.8228100017</v>
      </c>
      <c r="AL23" s="16">
        <f t="shared" si="9"/>
        <v>0.96235334683653428</v>
      </c>
      <c r="AM23" s="159">
        <v>61952017.781617694</v>
      </c>
      <c r="AN23" s="158">
        <v>64113269.33275</v>
      </c>
      <c r="AO23" s="158">
        <f t="shared" si="10"/>
        <v>-2161251.5511323065</v>
      </c>
      <c r="AP23" s="16">
        <f t="shared" si="11"/>
        <v>1.0348858944151063</v>
      </c>
      <c r="AQ23" s="158">
        <v>56893065.606687114</v>
      </c>
      <c r="AR23" s="158">
        <v>50770011.076400004</v>
      </c>
      <c r="AS23" s="158">
        <v>6123054.5302871093</v>
      </c>
      <c r="AT23" s="21">
        <v>0.89237608371085186</v>
      </c>
      <c r="AU23" s="159">
        <v>43805947.44058121</v>
      </c>
      <c r="AV23" s="158">
        <v>69283098.437999994</v>
      </c>
      <c r="AW23" s="158">
        <v>-25477150.997418784</v>
      </c>
      <c r="AX23" s="16">
        <v>1.5815911419785231</v>
      </c>
      <c r="AY23" s="158">
        <v>71361339.855360001</v>
      </c>
      <c r="AZ23" s="158">
        <v>67214155.678000003</v>
      </c>
      <c r="BA23" s="158">
        <f t="shared" si="12"/>
        <v>4147184.1773599982</v>
      </c>
      <c r="BB23" s="16">
        <f t="shared" si="21"/>
        <v>0.94188472097404852</v>
      </c>
      <c r="BC23" s="162">
        <f>+VLOOKUP(A23,[3]Contraloría!$A$10:$C$153,3,0)</f>
        <v>72082135.61489521</v>
      </c>
    </row>
    <row r="24" spans="1:55" ht="12.75" x14ac:dyDescent="0.2">
      <c r="A24" s="44">
        <v>12111000</v>
      </c>
      <c r="B24" s="47" t="s">
        <v>23</v>
      </c>
      <c r="C24" s="149">
        <v>4249085.7417748012</v>
      </c>
      <c r="D24" s="167">
        <v>4288430.9009999996</v>
      </c>
      <c r="E24" s="158">
        <f t="shared" si="0"/>
        <v>-39345.15922519844</v>
      </c>
      <c r="F24" s="164">
        <f t="shared" si="14"/>
        <v>1.0092596764613095</v>
      </c>
      <c r="G24" s="149">
        <v>4525443.0361800008</v>
      </c>
      <c r="H24" s="167">
        <v>4591725.3379999995</v>
      </c>
      <c r="I24" s="158">
        <f t="shared" si="1"/>
        <v>-66282.301819998771</v>
      </c>
      <c r="J24" s="164">
        <f t="shared" si="15"/>
        <v>1.0146465884754454</v>
      </c>
      <c r="K24" s="120">
        <v>4887478.4790744008</v>
      </c>
      <c r="L24" s="132">
        <v>4482401.7609999999</v>
      </c>
      <c r="M24" s="158">
        <f t="shared" si="2"/>
        <v>405076.71807440091</v>
      </c>
      <c r="N24" s="164">
        <f t="shared" si="16"/>
        <v>0.91711948813509347</v>
      </c>
      <c r="O24" s="149">
        <v>4893205.9257227434</v>
      </c>
      <c r="P24" s="167">
        <v>5281603.8080000002</v>
      </c>
      <c r="Q24" s="158">
        <f t="shared" si="3"/>
        <v>-388397.88227725681</v>
      </c>
      <c r="R24" s="164">
        <f t="shared" si="17"/>
        <v>1.0793749309088987</v>
      </c>
      <c r="S24" s="149">
        <v>5116514.1293009017</v>
      </c>
      <c r="T24" s="167">
        <v>6097896.2520000003</v>
      </c>
      <c r="U24" s="158">
        <f t="shared" si="4"/>
        <v>-981382.12269909866</v>
      </c>
      <c r="V24" s="164">
        <f t="shared" si="18"/>
        <v>1.1918067844431401</v>
      </c>
      <c r="W24" s="149">
        <v>6142623.2673599198</v>
      </c>
      <c r="X24" s="167">
        <v>6388184.0899999999</v>
      </c>
      <c r="Y24" s="158">
        <f t="shared" si="5"/>
        <v>-245560.82264008</v>
      </c>
      <c r="Z24" s="164">
        <f t="shared" si="19"/>
        <v>1.0399765396560974</v>
      </c>
      <c r="AA24" s="149">
        <v>6659961.1002000002</v>
      </c>
      <c r="AB24" s="167">
        <v>6708114.1260000002</v>
      </c>
      <c r="AC24" s="158">
        <f t="shared" si="13"/>
        <v>-48153.025799999945</v>
      </c>
      <c r="AD24" s="164">
        <f t="shared" si="20"/>
        <v>1.0072302262844379</v>
      </c>
      <c r="AE24" s="149">
        <v>7000693.6196889998</v>
      </c>
      <c r="AF24" s="127">
        <v>6760770.4539999999</v>
      </c>
      <c r="AG24" s="158">
        <f t="shared" si="6"/>
        <v>239923.16568899993</v>
      </c>
      <c r="AH24" s="166">
        <f t="shared" si="7"/>
        <v>0.96572865794123153</v>
      </c>
      <c r="AI24" s="159">
        <v>7016661.0099999998</v>
      </c>
      <c r="AJ24" s="158">
        <v>6694935.7419999996</v>
      </c>
      <c r="AK24" s="158">
        <f t="shared" si="8"/>
        <v>321725.26800000016</v>
      </c>
      <c r="AL24" s="16">
        <f t="shared" si="9"/>
        <v>0.95414838089776832</v>
      </c>
      <c r="AM24" s="159">
        <v>7016137.0976673607</v>
      </c>
      <c r="AN24" s="158">
        <v>6845960.841</v>
      </c>
      <c r="AO24" s="158">
        <f t="shared" si="10"/>
        <v>170176.25666736066</v>
      </c>
      <c r="AP24" s="16">
        <f t="shared" si="11"/>
        <v>0.97574502118495676</v>
      </c>
      <c r="AQ24" s="158">
        <v>4602541.9958147388</v>
      </c>
      <c r="AR24" s="158">
        <v>6178734.1890000002</v>
      </c>
      <c r="AS24" s="158">
        <v>-1576192.1931852615</v>
      </c>
      <c r="AT24" s="21">
        <v>1.3424612300373471</v>
      </c>
      <c r="AU24" s="159">
        <v>4319009.3647799995</v>
      </c>
      <c r="AV24" s="158">
        <v>9303805.3310000002</v>
      </c>
      <c r="AW24" s="158">
        <v>-4984795.9662200008</v>
      </c>
      <c r="AX24" s="16">
        <v>2.1541526181603716</v>
      </c>
      <c r="AY24" s="158">
        <v>9221123.5247200001</v>
      </c>
      <c r="AZ24" s="158">
        <v>9120051.3010000009</v>
      </c>
      <c r="BA24" s="158">
        <f t="shared" si="12"/>
        <v>101072.22371999919</v>
      </c>
      <c r="BB24" s="16">
        <f t="shared" si="21"/>
        <v>0.9890390554416667</v>
      </c>
      <c r="BC24" s="162">
        <f>+VLOOKUP(A24,[3]Contraloría!$A$10:$C$153,3,0)</f>
        <v>9359440.3775907997</v>
      </c>
    </row>
    <row r="25" spans="1:55" ht="12.75" x14ac:dyDescent="0.2">
      <c r="A25" s="44">
        <v>12111100</v>
      </c>
      <c r="B25" s="47" t="s">
        <v>66</v>
      </c>
      <c r="C25" s="149">
        <v>170591134.67024529</v>
      </c>
      <c r="D25" s="167">
        <v>161700481.81678998</v>
      </c>
      <c r="E25" s="158">
        <f t="shared" si="0"/>
        <v>8890652.8534553051</v>
      </c>
      <c r="F25" s="164">
        <f t="shared" si="14"/>
        <v>0.94788326561845637</v>
      </c>
      <c r="G25" s="149">
        <v>200003358.44371274</v>
      </c>
      <c r="H25" s="167">
        <v>181152315.62107009</v>
      </c>
      <c r="I25" s="158">
        <f t="shared" si="1"/>
        <v>18851042.822642654</v>
      </c>
      <c r="J25" s="164">
        <f t="shared" si="15"/>
        <v>0.90574636861436542</v>
      </c>
      <c r="K25" s="120">
        <v>212603570.02566662</v>
      </c>
      <c r="L25" s="132">
        <v>195983939.64719999</v>
      </c>
      <c r="M25" s="158">
        <f t="shared" si="2"/>
        <v>16619630.378466636</v>
      </c>
      <c r="N25" s="164">
        <f t="shared" si="16"/>
        <v>0.92182807477569528</v>
      </c>
      <c r="O25" s="149">
        <v>231236533.90539718</v>
      </c>
      <c r="P25" s="167">
        <v>216089144.50102001</v>
      </c>
      <c r="Q25" s="158">
        <f t="shared" si="3"/>
        <v>15147389.404377162</v>
      </c>
      <c r="R25" s="164">
        <f t="shared" si="17"/>
        <v>0.93449396101666959</v>
      </c>
      <c r="S25" s="149">
        <v>243621210.74141324</v>
      </c>
      <c r="T25" s="167">
        <v>232934587.57194999</v>
      </c>
      <c r="U25" s="158">
        <f t="shared" si="4"/>
        <v>10686623.169463247</v>
      </c>
      <c r="V25" s="164">
        <f t="shared" si="18"/>
        <v>0.9561342662367508</v>
      </c>
      <c r="W25" s="149">
        <v>261747893.60150534</v>
      </c>
      <c r="X25" s="167">
        <v>246956861.18627003</v>
      </c>
      <c r="Y25" s="158">
        <f t="shared" si="5"/>
        <v>14791032.415235311</v>
      </c>
      <c r="Z25" s="164">
        <f t="shared" si="19"/>
        <v>0.94349130297967665</v>
      </c>
      <c r="AA25" s="149">
        <v>270127731.06088394</v>
      </c>
      <c r="AB25" s="167">
        <v>254404137.17138001</v>
      </c>
      <c r="AC25" s="158">
        <f t="shared" si="13"/>
        <v>15723593.889503926</v>
      </c>
      <c r="AD25" s="164">
        <f t="shared" si="20"/>
        <v>0.94179200399843432</v>
      </c>
      <c r="AE25" s="149">
        <v>270760912.3840059</v>
      </c>
      <c r="AF25" s="127">
        <v>270722695.92076999</v>
      </c>
      <c r="AG25" s="158">
        <f t="shared" si="6"/>
        <v>38216.463235914707</v>
      </c>
      <c r="AH25" s="166">
        <f t="shared" si="7"/>
        <v>0.99985885531667251</v>
      </c>
      <c r="AI25" s="159">
        <v>279074678.42000002</v>
      </c>
      <c r="AJ25" s="158">
        <v>329698678.12949008</v>
      </c>
      <c r="AK25" s="158">
        <f t="shared" si="8"/>
        <v>-50623999.709490061</v>
      </c>
      <c r="AL25" s="16">
        <f t="shared" si="9"/>
        <v>1.181399473417299</v>
      </c>
      <c r="AM25" s="159">
        <v>297874281.90942788</v>
      </c>
      <c r="AN25" s="158">
        <v>357669250.79180998</v>
      </c>
      <c r="AO25" s="158">
        <f t="shared" si="10"/>
        <v>-59794968.882382095</v>
      </c>
      <c r="AP25" s="16">
        <f t="shared" si="11"/>
        <v>1.2007389442924901</v>
      </c>
      <c r="AQ25" s="158">
        <v>378014711.01047695</v>
      </c>
      <c r="AR25" s="158">
        <v>364962070.37850004</v>
      </c>
      <c r="AS25" s="158">
        <v>13052640.631976902</v>
      </c>
      <c r="AT25" s="21">
        <v>0.96547054849509506</v>
      </c>
      <c r="AU25" s="159">
        <v>361005907.26250374</v>
      </c>
      <c r="AV25" s="158">
        <v>370351649.59935004</v>
      </c>
      <c r="AW25" s="158">
        <v>-9345742.336846292</v>
      </c>
      <c r="AX25" s="16">
        <v>1.0258880593054966</v>
      </c>
      <c r="AY25" s="158">
        <v>395246309.73318809</v>
      </c>
      <c r="AZ25" s="158">
        <v>391690741.65335</v>
      </c>
      <c r="BA25" s="158">
        <f t="shared" si="12"/>
        <v>3555568.0798380971</v>
      </c>
      <c r="BB25" s="16">
        <f t="shared" si="21"/>
        <v>0.99100417134257801</v>
      </c>
      <c r="BC25" s="162">
        <f>+VLOOKUP(A25,[3]Contraloría!$A$10:$C$153,3,0)</f>
        <v>384558338.87798113</v>
      </c>
    </row>
    <row r="26" spans="1:55" ht="12.75" x14ac:dyDescent="0.2">
      <c r="A26" s="44">
        <v>12111200</v>
      </c>
      <c r="B26" s="47" t="s">
        <v>24</v>
      </c>
      <c r="C26" s="149">
        <v>189563179.17304805</v>
      </c>
      <c r="D26" s="167">
        <v>178272184.40867135</v>
      </c>
      <c r="E26" s="158">
        <f t="shared" si="0"/>
        <v>11290994.7643767</v>
      </c>
      <c r="F26" s="164">
        <f t="shared" si="14"/>
        <v>0.94043677251229574</v>
      </c>
      <c r="G26" s="149">
        <v>209428091.118451</v>
      </c>
      <c r="H26" s="167">
        <v>198080027.88300002</v>
      </c>
      <c r="I26" s="158">
        <f t="shared" si="1"/>
        <v>11348063.235450983</v>
      </c>
      <c r="J26" s="164">
        <f t="shared" si="15"/>
        <v>0.94581403490407312</v>
      </c>
      <c r="K26" s="120">
        <v>221156064.22108427</v>
      </c>
      <c r="L26" s="132">
        <v>221379626.43899998</v>
      </c>
      <c r="M26" s="158">
        <f t="shared" si="2"/>
        <v>-223562.21791571379</v>
      </c>
      <c r="N26" s="164">
        <f t="shared" si="16"/>
        <v>1.0010108798901947</v>
      </c>
      <c r="O26" s="149">
        <v>250220291.73412007</v>
      </c>
      <c r="P26" s="167">
        <v>237777094.12400001</v>
      </c>
      <c r="Q26" s="158">
        <f t="shared" si="3"/>
        <v>12443197.610120058</v>
      </c>
      <c r="R26" s="164">
        <f t="shared" si="17"/>
        <v>0.95027102908447569</v>
      </c>
      <c r="S26" s="149">
        <v>263993859.10638967</v>
      </c>
      <c r="T26" s="167">
        <v>259414662.03200001</v>
      </c>
      <c r="U26" s="158">
        <f t="shared" si="4"/>
        <v>4579197.0743896663</v>
      </c>
      <c r="V26" s="164">
        <f t="shared" si="18"/>
        <v>0.98265415305533965</v>
      </c>
      <c r="W26" s="149">
        <v>276790997.12128794</v>
      </c>
      <c r="X26" s="167">
        <v>280215480.82700002</v>
      </c>
      <c r="Y26" s="158">
        <f t="shared" si="5"/>
        <v>-3424483.70571208</v>
      </c>
      <c r="Z26" s="164">
        <f t="shared" si="19"/>
        <v>1.012372092088716</v>
      </c>
      <c r="AA26" s="149">
        <v>300706393.50200057</v>
      </c>
      <c r="AB26" s="167">
        <v>304379312.74599999</v>
      </c>
      <c r="AC26" s="158">
        <f t="shared" si="13"/>
        <v>-3672919.2439994216</v>
      </c>
      <c r="AD26" s="164">
        <f t="shared" si="20"/>
        <v>1.0122143037972187</v>
      </c>
      <c r="AE26" s="149">
        <v>321907567.53924316</v>
      </c>
      <c r="AF26" s="127">
        <v>326180316.97566998</v>
      </c>
      <c r="AG26" s="158">
        <f t="shared" si="6"/>
        <v>-4272749.4364268184</v>
      </c>
      <c r="AH26" s="166">
        <f t="shared" si="7"/>
        <v>1.013273218362305</v>
      </c>
      <c r="AI26" s="159">
        <v>342317971.06962001</v>
      </c>
      <c r="AJ26" s="158">
        <v>348141757.60100001</v>
      </c>
      <c r="AK26" s="158">
        <f t="shared" si="8"/>
        <v>-5823786.5313799977</v>
      </c>
      <c r="AL26" s="16">
        <f t="shared" si="9"/>
        <v>1.0170127981104315</v>
      </c>
      <c r="AM26" s="159">
        <v>364251600</v>
      </c>
      <c r="AN26" s="158">
        <v>367064313.329</v>
      </c>
      <c r="AO26" s="158">
        <f t="shared" si="10"/>
        <v>-2812713.3289999962</v>
      </c>
      <c r="AP26" s="16">
        <f t="shared" si="11"/>
        <v>1.0077218969772541</v>
      </c>
      <c r="AQ26" s="158">
        <v>360414056.90185857</v>
      </c>
      <c r="AR26" s="158">
        <v>353600178.01200002</v>
      </c>
      <c r="AS26" s="158">
        <v>6813878.8898585439</v>
      </c>
      <c r="AT26" s="21">
        <v>0.98109430317887414</v>
      </c>
      <c r="AU26" s="159">
        <v>360097989.68695003</v>
      </c>
      <c r="AV26" s="158">
        <v>396821473.102</v>
      </c>
      <c r="AW26" s="158">
        <v>-36723483.41504997</v>
      </c>
      <c r="AX26" s="16">
        <v>1.1019819173302672</v>
      </c>
      <c r="AY26" s="158">
        <v>388334238.634076</v>
      </c>
      <c r="AZ26" s="158">
        <v>454291610.57999998</v>
      </c>
      <c r="BA26" s="158">
        <f t="shared" si="12"/>
        <v>-65957371.945923984</v>
      </c>
      <c r="BB26" s="16">
        <f t="shared" si="21"/>
        <v>1.1698469137769618</v>
      </c>
      <c r="BC26" s="162">
        <f>+VLOOKUP(A26,[3]Contraloría!$A$10:$C$153,3,0)</f>
        <v>420164496.2572251</v>
      </c>
    </row>
    <row r="27" spans="1:55" ht="12.75" x14ac:dyDescent="0.2">
      <c r="A27" s="44">
        <v>12111300</v>
      </c>
      <c r="B27" s="47" t="s">
        <v>69</v>
      </c>
      <c r="C27" s="149">
        <v>235947.31356067202</v>
      </c>
      <c r="D27" s="167">
        <v>245922.50200000001</v>
      </c>
      <c r="E27" s="158">
        <f t="shared" si="0"/>
        <v>-9975.1884393279906</v>
      </c>
      <c r="F27" s="164">
        <f t="shared" si="14"/>
        <v>1.0422771859055855</v>
      </c>
      <c r="G27" s="149">
        <v>274621.09274880006</v>
      </c>
      <c r="H27" s="167">
        <v>337996.47600000002</v>
      </c>
      <c r="I27" s="158">
        <f t="shared" si="1"/>
        <v>-63375.383251199964</v>
      </c>
      <c r="J27" s="164">
        <f t="shared" si="15"/>
        <v>1.2307739096689501</v>
      </c>
      <c r="K27" s="120">
        <v>299336.9910961921</v>
      </c>
      <c r="L27" s="132">
        <v>381051.61700000003</v>
      </c>
      <c r="M27" s="158">
        <f t="shared" si="2"/>
        <v>-81714.62590380793</v>
      </c>
      <c r="N27" s="164">
        <f t="shared" si="16"/>
        <v>1.272985392164742</v>
      </c>
      <c r="O27" s="149">
        <v>444590.14159272</v>
      </c>
      <c r="P27" s="167">
        <v>603586.16899999999</v>
      </c>
      <c r="Q27" s="158">
        <f t="shared" si="3"/>
        <v>-158996.02740727999</v>
      </c>
      <c r="R27" s="164">
        <f t="shared" si="17"/>
        <v>1.3576238259302948</v>
      </c>
      <c r="S27" s="149">
        <v>573218.13890189701</v>
      </c>
      <c r="T27" s="167">
        <v>729025.96199999994</v>
      </c>
      <c r="U27" s="158">
        <f t="shared" si="4"/>
        <v>-155807.82309810293</v>
      </c>
      <c r="V27" s="164">
        <f t="shared" si="18"/>
        <v>1.271812443682576</v>
      </c>
      <c r="W27" s="149">
        <v>787408.71585600008</v>
      </c>
      <c r="X27" s="167">
        <v>752326.58600000001</v>
      </c>
      <c r="Y27" s="158">
        <f t="shared" si="5"/>
        <v>35082.129856000072</v>
      </c>
      <c r="Z27" s="164">
        <f t="shared" si="19"/>
        <v>0.95544609914831602</v>
      </c>
      <c r="AA27" s="149">
        <v>777483.86399999994</v>
      </c>
      <c r="AB27" s="167">
        <v>779557.94</v>
      </c>
      <c r="AC27" s="158">
        <f t="shared" si="13"/>
        <v>-2074.0760000000009</v>
      </c>
      <c r="AD27" s="164">
        <f t="shared" si="20"/>
        <v>1.0026676772291188</v>
      </c>
      <c r="AE27" s="149">
        <v>829439.12501100008</v>
      </c>
      <c r="AF27" s="127">
        <v>780578.55099999998</v>
      </c>
      <c r="AG27" s="158">
        <f t="shared" si="6"/>
        <v>48860.574011000106</v>
      </c>
      <c r="AH27" s="166">
        <f t="shared" si="7"/>
        <v>0.94109203130446484</v>
      </c>
      <c r="AI27" s="159">
        <v>865857.71571000002</v>
      </c>
      <c r="AJ27" s="158">
        <v>785946.26599999995</v>
      </c>
      <c r="AK27" s="158">
        <f t="shared" si="8"/>
        <v>79911.449710000074</v>
      </c>
      <c r="AL27" s="16">
        <f t="shared" si="9"/>
        <v>0.90770833560745834</v>
      </c>
      <c r="AM27" s="159">
        <v>812890.55979950004</v>
      </c>
      <c r="AN27" s="158">
        <v>815680.40300000005</v>
      </c>
      <c r="AO27" s="158">
        <f t="shared" si="10"/>
        <v>-2789.8432005000068</v>
      </c>
      <c r="AP27" s="16">
        <f t="shared" si="11"/>
        <v>1.0034320034435977</v>
      </c>
      <c r="AQ27" s="158">
        <v>834728.49772836</v>
      </c>
      <c r="AR27" s="158">
        <v>838725.13500000001</v>
      </c>
      <c r="AS27" s="158">
        <v>-3996.6372716400074</v>
      </c>
      <c r="AT27" s="21">
        <v>1.0047879487552138</v>
      </c>
      <c r="AU27" s="159">
        <v>835083.51199999987</v>
      </c>
      <c r="AV27" s="158">
        <v>880319.31200000003</v>
      </c>
      <c r="AW27" s="158">
        <v>-45235.800000000163</v>
      </c>
      <c r="AX27" s="16">
        <v>1.0541691930806558</v>
      </c>
      <c r="AY27" s="158">
        <v>858726.37353999994</v>
      </c>
      <c r="AZ27" s="158">
        <v>959036.25</v>
      </c>
      <c r="BA27" s="158">
        <f t="shared" si="12"/>
        <v>-100309.87646000006</v>
      </c>
      <c r="BB27" s="16">
        <f t="shared" si="21"/>
        <v>1.116812385820275</v>
      </c>
      <c r="BC27" s="162">
        <f>+VLOOKUP(A27,[3]Contraloría!$A$10:$C$153,3,0)</f>
        <v>912296.03068908793</v>
      </c>
    </row>
    <row r="28" spans="1:55" ht="10.5" customHeight="1" x14ac:dyDescent="0.2">
      <c r="A28" s="48"/>
      <c r="B28" s="45"/>
      <c r="C28" s="148"/>
      <c r="D28" s="163"/>
      <c r="E28" s="168"/>
      <c r="F28" s="164"/>
      <c r="G28" s="148"/>
      <c r="H28" s="163"/>
      <c r="I28" s="168"/>
      <c r="J28" s="164"/>
      <c r="K28" s="119"/>
      <c r="L28" s="45"/>
      <c r="M28" s="168"/>
      <c r="N28" s="164"/>
      <c r="O28" s="148"/>
      <c r="P28" s="163"/>
      <c r="Q28" s="168"/>
      <c r="R28" s="164"/>
      <c r="S28" s="148"/>
      <c r="T28" s="163"/>
      <c r="U28" s="168"/>
      <c r="V28" s="164"/>
      <c r="W28" s="148"/>
      <c r="X28" s="163"/>
      <c r="Y28" s="168"/>
      <c r="Z28" s="164"/>
      <c r="AA28" s="148"/>
      <c r="AB28" s="163"/>
      <c r="AC28" s="168"/>
      <c r="AD28" s="165"/>
      <c r="AE28" s="148"/>
      <c r="AF28" s="126"/>
      <c r="AG28" s="168"/>
      <c r="AH28" s="166"/>
      <c r="AI28" s="169"/>
      <c r="AJ28" s="168"/>
      <c r="AK28" s="168"/>
      <c r="AL28" s="170"/>
      <c r="AM28" s="159"/>
      <c r="AN28" s="158"/>
      <c r="AO28" s="158"/>
      <c r="AP28" s="160"/>
      <c r="AQ28" s="161"/>
      <c r="AR28" s="168"/>
      <c r="AS28" s="168"/>
      <c r="AT28" s="168"/>
      <c r="AU28" s="169"/>
      <c r="AV28" s="168"/>
      <c r="AW28" s="168"/>
      <c r="AX28" s="170"/>
      <c r="AY28" s="161"/>
      <c r="AZ28" s="168"/>
      <c r="BA28" s="168"/>
      <c r="BB28" s="170"/>
      <c r="BC28" s="171"/>
    </row>
    <row r="29" spans="1:55" ht="12.75" x14ac:dyDescent="0.2">
      <c r="A29" s="41">
        <v>13000000</v>
      </c>
      <c r="B29" s="42" t="s">
        <v>2</v>
      </c>
      <c r="C29" s="147">
        <f>+C31+C49+C68+C72+C76</f>
        <v>55912513.740124978</v>
      </c>
      <c r="D29" s="125">
        <f>+D31+D49+D68+D72+D76</f>
        <v>51973750.445520006</v>
      </c>
      <c r="E29" s="111">
        <f>+C29-D29</f>
        <v>3938763.294604972</v>
      </c>
      <c r="F29" s="154">
        <f>+D29/C29</f>
        <v>0.92955488796458163</v>
      </c>
      <c r="G29" s="147">
        <f>+G31+G49+G68+G72+G76</f>
        <v>50159720.780227944</v>
      </c>
      <c r="H29" s="153">
        <f>+H31+H49+H68+H72+H76</f>
        <v>49556298.552519992</v>
      </c>
      <c r="I29" s="111">
        <f>+G29-H29</f>
        <v>603422.22770795226</v>
      </c>
      <c r="J29" s="154">
        <f>+H29/G29</f>
        <v>0.98796998431566607</v>
      </c>
      <c r="K29" s="118">
        <f>+K31+K49+K68+K72+K76</f>
        <v>58256843.265313394</v>
      </c>
      <c r="L29" s="130">
        <f>+L31+L49+L68+L72+L76</f>
        <v>62658931.084510006</v>
      </c>
      <c r="M29" s="111">
        <f>+K29-L29</f>
        <v>-4402087.8191966116</v>
      </c>
      <c r="N29" s="154">
        <f>+L29/K29</f>
        <v>1.0755634458109689</v>
      </c>
      <c r="O29" s="147">
        <f>+O31+O49+O68+O72+O76</f>
        <v>61537645.25702852</v>
      </c>
      <c r="P29" s="153">
        <f>+P31+P49+P68+P72+P76</f>
        <v>68473172.352480009</v>
      </c>
      <c r="Q29" s="111">
        <f>+O29-P29</f>
        <v>-6935527.0954514891</v>
      </c>
      <c r="R29" s="154">
        <f>+P29/O29</f>
        <v>1.1127038102690376</v>
      </c>
      <c r="S29" s="147">
        <f>+S31+S49+S68+S72+S76</f>
        <v>63257409.380811632</v>
      </c>
      <c r="T29" s="153">
        <f>+T31+T49+T68+T72+T76</f>
        <v>78301951.24758999</v>
      </c>
      <c r="U29" s="111">
        <f>+S29-T29</f>
        <v>-15044541.866778359</v>
      </c>
      <c r="V29" s="154">
        <f>+T29/S29</f>
        <v>1.2378305089323172</v>
      </c>
      <c r="W29" s="147">
        <f>+W31+W49+W68+W72+W76</f>
        <v>66249138.127855219</v>
      </c>
      <c r="X29" s="153">
        <f>+X31+X49+X68+X72+X76</f>
        <v>105986641.61373</v>
      </c>
      <c r="Y29" s="111">
        <f>+W29-X29</f>
        <v>-39737503.48587478</v>
      </c>
      <c r="Z29" s="154">
        <f>+X29/W29</f>
        <v>1.5998191766538119</v>
      </c>
      <c r="AA29" s="147">
        <f>+AA31+AA49+AA68+AA72+AA76</f>
        <v>75688321.453408852</v>
      </c>
      <c r="AB29" s="153">
        <f>+AB31+AB49+AB68+AB72+AB76</f>
        <v>103856558.32525998</v>
      </c>
      <c r="AC29" s="111">
        <f>+AA29-AB29</f>
        <v>-28168236.871851131</v>
      </c>
      <c r="AD29" s="154">
        <f>+AB29/AA29</f>
        <v>1.3721609401681676</v>
      </c>
      <c r="AE29" s="147">
        <f>+AE31+AE49+AE68+AE72+AE76</f>
        <v>78102197.447909907</v>
      </c>
      <c r="AF29" s="125">
        <f>+AF31+AF49+AF68+AF72+AF76</f>
        <v>140078009.34714997</v>
      </c>
      <c r="AG29" s="111">
        <f>+AE29-AF29</f>
        <v>-61975811.899240062</v>
      </c>
      <c r="AH29" s="155">
        <f>+AF29/AE29</f>
        <v>1.7935219996924503</v>
      </c>
      <c r="AI29" s="46">
        <f>+AI31+AI49+AI68+AI72+AI76</f>
        <v>93682859.798679993</v>
      </c>
      <c r="AJ29" s="111">
        <f>+AJ31+AJ49+AJ68+AJ72+AJ76</f>
        <v>167967225.361</v>
      </c>
      <c r="AK29" s="111">
        <f>+AI29-AJ29</f>
        <v>-74284365.562320009</v>
      </c>
      <c r="AL29" s="18">
        <f>+AJ29/AI29</f>
        <v>1.7929344356262562</v>
      </c>
      <c r="AM29" s="46">
        <f>+AM31+AM49+AM68+AM72+AM76</f>
        <v>127063041.58374865</v>
      </c>
      <c r="AN29" s="111">
        <f>+AN31+AN49+AN68+AN72+AN76</f>
        <v>205933693.70630002</v>
      </c>
      <c r="AO29" s="111">
        <f>+AM29-AN29</f>
        <v>-78870652.122551367</v>
      </c>
      <c r="AP29" s="18">
        <f>+AN29/AM29</f>
        <v>1.6207206370907377</v>
      </c>
      <c r="AQ29" s="111">
        <f>+AQ31+AQ49+AQ68+AQ72+AQ76</f>
        <v>189091862.05670175</v>
      </c>
      <c r="AR29" s="111">
        <f>+AR31+AR49+AR68+AR72+AR76</f>
        <v>206215618.43366</v>
      </c>
      <c r="AS29" s="111">
        <v>-17123756.376958258</v>
      </c>
      <c r="AT29" s="22">
        <v>1.0905578706069512</v>
      </c>
      <c r="AU29" s="46">
        <f>+AU31+AU49+AU68+AU72+AU76</f>
        <v>206013648.68594286</v>
      </c>
      <c r="AV29" s="111">
        <f>+AV31+AV49+AV68+AV72+AV76</f>
        <v>205198103.10273999</v>
      </c>
      <c r="AW29" s="111">
        <v>815545.58320285985</v>
      </c>
      <c r="AX29" s="18">
        <v>0.99604130314469541</v>
      </c>
      <c r="AY29" s="111">
        <f>+AY31+AY49+AY68+AY72+AY76</f>
        <v>210449764.68412548</v>
      </c>
      <c r="AZ29" s="111">
        <f>+AZ31+AZ49+AZ68+AZ72+AZ76</f>
        <v>231462602.01977995</v>
      </c>
      <c r="BA29" s="111">
        <f>+AY29-AZ29</f>
        <v>-21012837.335654467</v>
      </c>
      <c r="BB29" s="18">
        <f>+AZ29/AY29</f>
        <v>1.0998472835890012</v>
      </c>
      <c r="BC29" s="145">
        <f>+BC31+BC49+BC68+BC72+BC76</f>
        <v>208708853.65194684</v>
      </c>
    </row>
    <row r="30" spans="1:55" ht="10.5" customHeight="1" x14ac:dyDescent="0.2">
      <c r="A30" s="41"/>
      <c r="B30" s="42"/>
      <c r="C30" s="147"/>
      <c r="D30" s="153"/>
      <c r="E30" s="111"/>
      <c r="F30" s="154"/>
      <c r="G30" s="147"/>
      <c r="H30" s="153"/>
      <c r="I30" s="111"/>
      <c r="J30" s="154"/>
      <c r="K30" s="118"/>
      <c r="L30" s="42"/>
      <c r="M30" s="111"/>
      <c r="N30" s="154"/>
      <c r="O30" s="147"/>
      <c r="P30" s="153"/>
      <c r="Q30" s="111"/>
      <c r="R30" s="154"/>
      <c r="S30" s="147"/>
      <c r="T30" s="153"/>
      <c r="U30" s="111"/>
      <c r="V30" s="154"/>
      <c r="W30" s="147"/>
      <c r="X30" s="153"/>
      <c r="Y30" s="111"/>
      <c r="Z30" s="154"/>
      <c r="AA30" s="147"/>
      <c r="AB30" s="153"/>
      <c r="AC30" s="111"/>
      <c r="AD30" s="157"/>
      <c r="AE30" s="147"/>
      <c r="AF30" s="125"/>
      <c r="AG30" s="111"/>
      <c r="AH30" s="155"/>
      <c r="AI30" s="46"/>
      <c r="AJ30" s="111"/>
      <c r="AK30" s="111"/>
      <c r="AL30" s="172"/>
      <c r="AM30" s="46"/>
      <c r="AN30" s="111"/>
      <c r="AO30" s="111"/>
      <c r="AP30" s="172"/>
      <c r="AQ30" s="111"/>
      <c r="AR30" s="111"/>
      <c r="AS30" s="111"/>
      <c r="AT30" s="173"/>
      <c r="AU30" s="46"/>
      <c r="AV30" s="111"/>
      <c r="AW30" s="111"/>
      <c r="AX30" s="172"/>
      <c r="AY30" s="111"/>
      <c r="AZ30" s="111"/>
      <c r="BA30" s="111"/>
      <c r="BB30" s="172"/>
      <c r="BC30" s="145"/>
    </row>
    <row r="31" spans="1:55" ht="12.75" x14ac:dyDescent="0.2">
      <c r="A31" s="41">
        <v>13100000</v>
      </c>
      <c r="B31" s="42" t="s">
        <v>3</v>
      </c>
      <c r="C31" s="238">
        <f>+C33+C37</f>
        <v>28684276.570976228</v>
      </c>
      <c r="D31" s="125">
        <f>+D33+D37</f>
        <v>31953867.442310005</v>
      </c>
      <c r="E31" s="111">
        <f>+C31-D31</f>
        <v>-3269590.8713337779</v>
      </c>
      <c r="F31" s="154">
        <f>+D31/C31</f>
        <v>1.1139854743501556</v>
      </c>
      <c r="G31" s="147">
        <f>+G33+G37</f>
        <v>31884043.119060684</v>
      </c>
      <c r="H31" s="153">
        <f>+H33+H37</f>
        <v>32962333.293559998</v>
      </c>
      <c r="I31" s="111">
        <f>+G31-H31</f>
        <v>-1078290.1744993143</v>
      </c>
      <c r="J31" s="154">
        <f>+H31/G31</f>
        <v>1.0338191166808044</v>
      </c>
      <c r="K31" s="118">
        <f>+K33+K37</f>
        <v>38435669.543518499</v>
      </c>
      <c r="L31" s="130">
        <f>+L33+L37</f>
        <v>35195601.067610003</v>
      </c>
      <c r="M31" s="111">
        <f>+K31-L31</f>
        <v>3240068.4759084955</v>
      </c>
      <c r="N31" s="154">
        <f>+L31/K31</f>
        <v>0.91570152115497938</v>
      </c>
      <c r="O31" s="147">
        <f>+O33+O37</f>
        <v>38073471.68333222</v>
      </c>
      <c r="P31" s="153">
        <f>+P33+P37</f>
        <v>38076010.091560006</v>
      </c>
      <c r="Q31" s="111">
        <f>+O31-P31</f>
        <v>-2538.4082277864218</v>
      </c>
      <c r="R31" s="154">
        <f>+P31/O31</f>
        <v>1.0000666713098532</v>
      </c>
      <c r="S31" s="147">
        <f>+S33+S37</f>
        <v>42556371.019410796</v>
      </c>
      <c r="T31" s="153">
        <f>+T33+T37</f>
        <v>49985509.82931</v>
      </c>
      <c r="U31" s="111">
        <f>+S31-T31</f>
        <v>-7429138.8098992035</v>
      </c>
      <c r="V31" s="154">
        <f>+T31/S31</f>
        <v>1.1745717182160722</v>
      </c>
      <c r="W31" s="147">
        <f>+W33+W37</f>
        <v>46755436.422461301</v>
      </c>
      <c r="X31" s="153">
        <f>+X33+X37</f>
        <v>48052645.4877</v>
      </c>
      <c r="Y31" s="111">
        <f>+W31-X31</f>
        <v>-1297209.0652386993</v>
      </c>
      <c r="Z31" s="154">
        <f>+X31/W31</f>
        <v>1.027744561156861</v>
      </c>
      <c r="AA31" s="147">
        <f>+AA33+AA37</f>
        <v>49390989.253688745</v>
      </c>
      <c r="AB31" s="153">
        <f>+AB33+AB37</f>
        <v>54465959.558199994</v>
      </c>
      <c r="AC31" s="111">
        <f>+AA31-AB31</f>
        <v>-5074970.3045112491</v>
      </c>
      <c r="AD31" s="154">
        <f>+AB31/AA31</f>
        <v>1.1027509345569997</v>
      </c>
      <c r="AE31" s="147">
        <f>+AE33+AE37</f>
        <v>52867677.623796217</v>
      </c>
      <c r="AF31" s="125">
        <f>+AF33+AF37</f>
        <v>55940027.548769996</v>
      </c>
      <c r="AG31" s="111">
        <f>+AE31-AF31</f>
        <v>-3072349.9249737784</v>
      </c>
      <c r="AH31" s="155">
        <f>+AF31/AE31</f>
        <v>1.0581139566378623</v>
      </c>
      <c r="AI31" s="46">
        <f>+AI33+AI37</f>
        <v>54757481.36666999</v>
      </c>
      <c r="AJ31" s="111">
        <f>+AJ33+AJ37</f>
        <v>59266935.995729998</v>
      </c>
      <c r="AK31" s="111">
        <f>+AI31-AJ31</f>
        <v>-4509454.6290600076</v>
      </c>
      <c r="AL31" s="18">
        <f>+AJ31/AI31</f>
        <v>1.0823532148760378</v>
      </c>
      <c r="AM31" s="46">
        <f>+AM33+AM37</f>
        <v>60375665.94897072</v>
      </c>
      <c r="AN31" s="111">
        <f>+AN33+AN37</f>
        <v>60864176.017200001</v>
      </c>
      <c r="AO31" s="111">
        <f>+AM31-AN31</f>
        <v>-488510.06822928041</v>
      </c>
      <c r="AP31" s="18">
        <f>+AN31/AM31</f>
        <v>1.0080911748226871</v>
      </c>
      <c r="AQ31" s="111">
        <f>+AQ33+AQ37</f>
        <v>74082336.495367408</v>
      </c>
      <c r="AR31" s="111">
        <f>+AR33+AR37</f>
        <v>57003976.512430005</v>
      </c>
      <c r="AS31" s="111">
        <v>17078359.982937396</v>
      </c>
      <c r="AT31" s="22">
        <v>0.76946785440541066</v>
      </c>
      <c r="AU31" s="46">
        <f>+AU33+AU37</f>
        <v>64802158.276521601</v>
      </c>
      <c r="AV31" s="111">
        <f>+AV33+AV37</f>
        <v>60744999.70623</v>
      </c>
      <c r="AW31" s="111">
        <v>4057158.5702915965</v>
      </c>
      <c r="AX31" s="18">
        <v>0.93739161351726852</v>
      </c>
      <c r="AY31" s="111">
        <f>+AY33+AY37</f>
        <v>65413170.492588624</v>
      </c>
      <c r="AZ31" s="111">
        <f>+AZ33+AZ37</f>
        <v>66194100.816119999</v>
      </c>
      <c r="BA31" s="111">
        <f>+AY31-AZ31</f>
        <v>-780930.32353137434</v>
      </c>
      <c r="BB31" s="18">
        <f>+AZ31/AY31</f>
        <v>1.0119384264308036</v>
      </c>
      <c r="BC31" s="145">
        <f>+BC33+BC37</f>
        <v>67977674.349037781</v>
      </c>
    </row>
    <row r="32" spans="1:55" ht="10.5" customHeight="1" x14ac:dyDescent="0.2">
      <c r="A32" s="41"/>
      <c r="B32" s="49"/>
      <c r="C32" s="150"/>
      <c r="D32" s="174"/>
      <c r="E32" s="111"/>
      <c r="F32" s="175"/>
      <c r="G32" s="150"/>
      <c r="H32" s="174"/>
      <c r="I32" s="111"/>
      <c r="J32" s="175"/>
      <c r="K32" s="121"/>
      <c r="L32" s="49"/>
      <c r="M32" s="111"/>
      <c r="N32" s="175"/>
      <c r="O32" s="150"/>
      <c r="P32" s="174"/>
      <c r="Q32" s="111"/>
      <c r="R32" s="175"/>
      <c r="S32" s="150"/>
      <c r="T32" s="174"/>
      <c r="U32" s="111"/>
      <c r="V32" s="175"/>
      <c r="W32" s="150"/>
      <c r="X32" s="174"/>
      <c r="Y32" s="111"/>
      <c r="Z32" s="175"/>
      <c r="AA32" s="150"/>
      <c r="AB32" s="174"/>
      <c r="AC32" s="111"/>
      <c r="AD32" s="176"/>
      <c r="AE32" s="150"/>
      <c r="AF32" s="128"/>
      <c r="AG32" s="111"/>
      <c r="AH32" s="177"/>
      <c r="AI32" s="46"/>
      <c r="AJ32" s="111"/>
      <c r="AK32" s="111"/>
      <c r="AL32" s="172"/>
      <c r="AM32" s="46"/>
      <c r="AN32" s="111"/>
      <c r="AO32" s="111"/>
      <c r="AP32" s="172"/>
      <c r="AQ32" s="111"/>
      <c r="AR32" s="111"/>
      <c r="AS32" s="111"/>
      <c r="AT32" s="173"/>
      <c r="AU32" s="46"/>
      <c r="AV32" s="111"/>
      <c r="AW32" s="111"/>
      <c r="AX32" s="172"/>
      <c r="AY32" s="111"/>
      <c r="AZ32" s="111"/>
      <c r="BA32" s="111"/>
      <c r="BB32" s="172"/>
      <c r="BC32" s="145"/>
    </row>
    <row r="33" spans="1:55" ht="12.75" x14ac:dyDescent="0.2">
      <c r="A33" s="41">
        <v>13110000</v>
      </c>
      <c r="B33" s="42" t="s">
        <v>25</v>
      </c>
      <c r="C33" s="147">
        <f>+C35</f>
        <v>4584452.8968224004</v>
      </c>
      <c r="D33" s="153">
        <f>+D35</f>
        <v>5031430.8906699996</v>
      </c>
      <c r="E33" s="111">
        <f>+C33-D33</f>
        <v>-446977.99384759925</v>
      </c>
      <c r="F33" s="154">
        <f>+D33/C33</f>
        <v>1.0974986555445714</v>
      </c>
      <c r="G33" s="147">
        <f>+G35</f>
        <v>5503796.5313184001</v>
      </c>
      <c r="H33" s="153">
        <f>+H35</f>
        <v>5350023.4242599998</v>
      </c>
      <c r="I33" s="111">
        <f>+G33-H33</f>
        <v>153773.10705840029</v>
      </c>
      <c r="J33" s="154">
        <f>+H33/G33</f>
        <v>0.97206053926896074</v>
      </c>
      <c r="K33" s="118">
        <f>+K35</f>
        <v>6190434.3271247</v>
      </c>
      <c r="L33" s="130">
        <f>+L35</f>
        <v>4837631.48496</v>
      </c>
      <c r="M33" s="111">
        <f>+K33-L33</f>
        <v>1352802.8421646999</v>
      </c>
      <c r="N33" s="154">
        <f>+L33/K33</f>
        <v>0.78146883228578845</v>
      </c>
      <c r="O33" s="147">
        <f>+O35</f>
        <v>5622794.9038451994</v>
      </c>
      <c r="P33" s="153">
        <f>+P35</f>
        <v>4642049.4059100002</v>
      </c>
      <c r="Q33" s="111">
        <f>+O33-P33</f>
        <v>980745.49793519918</v>
      </c>
      <c r="R33" s="154">
        <f>+P33/O33</f>
        <v>0.82557686796213969</v>
      </c>
      <c r="S33" s="147">
        <f>+S35</f>
        <v>4745822.5774800004</v>
      </c>
      <c r="T33" s="153">
        <f>+T35</f>
        <v>4117461.3157299999</v>
      </c>
      <c r="U33" s="111">
        <f>+S33-T33</f>
        <v>628361.26175000053</v>
      </c>
      <c r="V33" s="154">
        <f>+T33/S33</f>
        <v>0.86759697576312345</v>
      </c>
      <c r="W33" s="147">
        <f>+W35</f>
        <v>4098012.0095783998</v>
      </c>
      <c r="X33" s="153">
        <f>+X35</f>
        <v>4393102.8367199991</v>
      </c>
      <c r="Y33" s="111">
        <f>+W33-X33</f>
        <v>-295090.82714159926</v>
      </c>
      <c r="Z33" s="154">
        <f>+X33/W33</f>
        <v>1.0720082875432955</v>
      </c>
      <c r="AA33" s="147">
        <f>+AA35</f>
        <v>4337547.5898960009</v>
      </c>
      <c r="AB33" s="153">
        <f>+AB35</f>
        <v>4369376.5406599995</v>
      </c>
      <c r="AC33" s="111">
        <f>+AA33-AB33</f>
        <v>-31828.950763998553</v>
      </c>
      <c r="AD33" s="154">
        <f>+AB33/AA33</f>
        <v>1.0073380061208186</v>
      </c>
      <c r="AE33" s="147">
        <f>+AE35</f>
        <v>4332472.8981318567</v>
      </c>
      <c r="AF33" s="125">
        <f>+AF35</f>
        <v>4584796.5965399994</v>
      </c>
      <c r="AG33" s="111">
        <f>+AE33-AF33</f>
        <v>-252323.69840814266</v>
      </c>
      <c r="AH33" s="155">
        <f>+AF33/AE33</f>
        <v>1.0582401100574554</v>
      </c>
      <c r="AI33" s="46">
        <f>+AI35</f>
        <v>4586590.7778700003</v>
      </c>
      <c r="AJ33" s="111">
        <f>+AJ35</f>
        <v>4304777.5343699986</v>
      </c>
      <c r="AK33" s="111">
        <f>+AI33-AJ33</f>
        <v>281813.24350000173</v>
      </c>
      <c r="AL33" s="18">
        <f>+AJ33/AI33</f>
        <v>0.93855714251645639</v>
      </c>
      <c r="AM33" s="46">
        <f>+AM35</f>
        <v>4444982.2705456</v>
      </c>
      <c r="AN33" s="111">
        <f>+AN35</f>
        <v>3353347.5894300002</v>
      </c>
      <c r="AO33" s="111">
        <f>+AM33-AN33</f>
        <v>1091634.6811155998</v>
      </c>
      <c r="AP33" s="18">
        <f>+AN33/AM33</f>
        <v>0.75441191557742548</v>
      </c>
      <c r="AQ33" s="111">
        <f>+AQ35</f>
        <v>4522838.9464103999</v>
      </c>
      <c r="AR33" s="111">
        <f>+AR35</f>
        <v>2825245.1701299991</v>
      </c>
      <c r="AS33" s="111">
        <v>1697593.7762804008</v>
      </c>
      <c r="AT33" s="22">
        <v>0.6246619001042002</v>
      </c>
      <c r="AU33" s="46">
        <f>+AU35</f>
        <v>2522200</v>
      </c>
      <c r="AV33" s="111">
        <f>+AV35</f>
        <v>523900.23302999994</v>
      </c>
      <c r="AW33" s="111">
        <v>1998299.76697</v>
      </c>
      <c r="AX33" s="18">
        <v>0.20771557887161998</v>
      </c>
      <c r="AY33" s="111">
        <f>+AY35</f>
        <v>2274157.4246118823</v>
      </c>
      <c r="AZ33" s="111">
        <f>+AZ35</f>
        <v>278540.89850999997</v>
      </c>
      <c r="BA33" s="111">
        <f>+AY33-AZ33</f>
        <v>1995616.5261018823</v>
      </c>
      <c r="BB33" s="18">
        <f>+AZ33/AY33</f>
        <v>0.12248092216286961</v>
      </c>
      <c r="BC33" s="145">
        <f>+BC35</f>
        <v>537076.32389070455</v>
      </c>
    </row>
    <row r="34" spans="1:55" ht="12.75" x14ac:dyDescent="0.2">
      <c r="A34" s="44"/>
      <c r="B34" s="45"/>
      <c r="C34" s="148"/>
      <c r="D34" s="163"/>
      <c r="E34" s="158"/>
      <c r="F34" s="164"/>
      <c r="G34" s="148"/>
      <c r="H34" s="163"/>
      <c r="I34" s="158"/>
      <c r="J34" s="164"/>
      <c r="K34" s="119"/>
      <c r="L34" s="45"/>
      <c r="M34" s="158"/>
      <c r="N34" s="164"/>
      <c r="O34" s="148"/>
      <c r="P34" s="163"/>
      <c r="Q34" s="158"/>
      <c r="R34" s="164"/>
      <c r="S34" s="148"/>
      <c r="T34" s="163"/>
      <c r="U34" s="158"/>
      <c r="V34" s="164"/>
      <c r="W34" s="148"/>
      <c r="X34" s="163"/>
      <c r="Y34" s="158"/>
      <c r="Z34" s="164"/>
      <c r="AA34" s="148"/>
      <c r="AB34" s="163"/>
      <c r="AC34" s="158"/>
      <c r="AD34" s="165"/>
      <c r="AE34" s="148"/>
      <c r="AF34" s="126"/>
      <c r="AG34" s="158"/>
      <c r="AH34" s="166"/>
      <c r="AI34" s="159"/>
      <c r="AJ34" s="158"/>
      <c r="AK34" s="158"/>
      <c r="AL34" s="160"/>
      <c r="AM34" s="159"/>
      <c r="AN34" s="158"/>
      <c r="AO34" s="158"/>
      <c r="AP34" s="160"/>
      <c r="AQ34" s="158"/>
      <c r="AR34" s="158"/>
      <c r="AS34" s="158"/>
      <c r="AT34" s="161"/>
      <c r="AU34" s="159"/>
      <c r="AV34" s="158"/>
      <c r="AW34" s="158"/>
      <c r="AX34" s="160"/>
      <c r="AY34" s="158"/>
      <c r="AZ34" s="158"/>
      <c r="BA34" s="158"/>
      <c r="BB34" s="160"/>
      <c r="BC34" s="162"/>
    </row>
    <row r="35" spans="1:55" ht="12.75" x14ac:dyDescent="0.2">
      <c r="A35" s="44">
        <v>13110900</v>
      </c>
      <c r="B35" s="45" t="s">
        <v>26</v>
      </c>
      <c r="C35" s="148">
        <v>4584452.8968224004</v>
      </c>
      <c r="D35" s="163">
        <v>5031430.8906699996</v>
      </c>
      <c r="E35" s="158">
        <f>+C35-D35</f>
        <v>-446977.99384759925</v>
      </c>
      <c r="F35" s="164">
        <f>+D35/C35</f>
        <v>1.0974986555445714</v>
      </c>
      <c r="G35" s="148">
        <v>5503796.5313184001</v>
      </c>
      <c r="H35" s="163">
        <v>5350023.4242599998</v>
      </c>
      <c r="I35" s="158">
        <f>+G35-H35</f>
        <v>153773.10705840029</v>
      </c>
      <c r="J35" s="164">
        <f>+H35/G35</f>
        <v>0.97206053926896074</v>
      </c>
      <c r="K35" s="119">
        <v>6190434.3271247</v>
      </c>
      <c r="L35" s="131">
        <v>4837631.48496</v>
      </c>
      <c r="M35" s="158">
        <f>+K35-L35</f>
        <v>1352802.8421646999</v>
      </c>
      <c r="N35" s="164">
        <f>+L35/K35</f>
        <v>0.78146883228578845</v>
      </c>
      <c r="O35" s="148">
        <v>5622794.9038451994</v>
      </c>
      <c r="P35" s="163">
        <v>4642049.4059100002</v>
      </c>
      <c r="Q35" s="158">
        <f>+O35-P35</f>
        <v>980745.49793519918</v>
      </c>
      <c r="R35" s="164">
        <f>+P35/O35</f>
        <v>0.82557686796213969</v>
      </c>
      <c r="S35" s="148">
        <v>4745822.5774800004</v>
      </c>
      <c r="T35" s="163">
        <v>4117461.3157299999</v>
      </c>
      <c r="U35" s="158">
        <f>+S35-T35</f>
        <v>628361.26175000053</v>
      </c>
      <c r="V35" s="164">
        <f>+T35/S35</f>
        <v>0.86759697576312345</v>
      </c>
      <c r="W35" s="148">
        <v>4098012.0095783998</v>
      </c>
      <c r="X35" s="163">
        <v>4393102.8367199991</v>
      </c>
      <c r="Y35" s="158">
        <f>+W35-X35</f>
        <v>-295090.82714159926</v>
      </c>
      <c r="Z35" s="164">
        <f>+X35/W35</f>
        <v>1.0720082875432955</v>
      </c>
      <c r="AA35" s="148">
        <v>4337547.5898960009</v>
      </c>
      <c r="AB35" s="163">
        <v>4369376.5406599995</v>
      </c>
      <c r="AC35" s="158">
        <f>+AA35-AB35</f>
        <v>-31828.950763998553</v>
      </c>
      <c r="AD35" s="164">
        <f>+AB35/AA35</f>
        <v>1.0073380061208186</v>
      </c>
      <c r="AE35" s="148">
        <v>4332472.8981318567</v>
      </c>
      <c r="AF35" s="126">
        <v>4584796.5965399994</v>
      </c>
      <c r="AG35" s="158">
        <f>+AE35-AF35</f>
        <v>-252323.69840814266</v>
      </c>
      <c r="AH35" s="166">
        <f>+AF35/AE35</f>
        <v>1.0582401100574554</v>
      </c>
      <c r="AI35" s="159">
        <v>4586590.7778700003</v>
      </c>
      <c r="AJ35" s="158">
        <v>4304777.5343699986</v>
      </c>
      <c r="AK35" s="158">
        <f>+AI35-AJ35</f>
        <v>281813.24350000173</v>
      </c>
      <c r="AL35" s="16">
        <f>+AJ35/AI35</f>
        <v>0.93855714251645639</v>
      </c>
      <c r="AM35" s="159">
        <v>4444982.2705456</v>
      </c>
      <c r="AN35" s="158">
        <v>3353347.5894300002</v>
      </c>
      <c r="AO35" s="158">
        <f>+AM35-AN35</f>
        <v>1091634.6811155998</v>
      </c>
      <c r="AP35" s="16">
        <f>+AN35/AM35</f>
        <v>0.75441191557742548</v>
      </c>
      <c r="AQ35" s="158">
        <v>4522838.9464103999</v>
      </c>
      <c r="AR35" s="158">
        <v>2825245.1701299991</v>
      </c>
      <c r="AS35" s="158">
        <v>1697593.7762804008</v>
      </c>
      <c r="AT35" s="21">
        <v>0.6246619001042002</v>
      </c>
      <c r="AU35" s="159">
        <v>2522200</v>
      </c>
      <c r="AV35" s="158">
        <v>523900.23302999994</v>
      </c>
      <c r="AW35" s="158">
        <v>1998299.76697</v>
      </c>
      <c r="AX35" s="16">
        <v>0.20771557887161998</v>
      </c>
      <c r="AY35" s="158">
        <v>2274157.4246118823</v>
      </c>
      <c r="AZ35" s="158">
        <v>278540.89850999997</v>
      </c>
      <c r="BA35" s="158">
        <f>+AY35-AZ35</f>
        <v>1995616.5261018823</v>
      </c>
      <c r="BB35" s="16">
        <f>+AZ35/AY35</f>
        <v>0.12248092216286961</v>
      </c>
      <c r="BC35" s="162">
        <f>+VLOOKUP(A35,[3]Contraloría!$A$10:$C$153,3,0)</f>
        <v>537076.32389070455</v>
      </c>
    </row>
    <row r="36" spans="1:55" ht="10.5" customHeight="1" x14ac:dyDescent="0.2">
      <c r="A36" s="44"/>
      <c r="B36" s="45"/>
      <c r="C36" s="148"/>
      <c r="D36" s="163"/>
      <c r="E36" s="158"/>
      <c r="F36" s="164"/>
      <c r="G36" s="148"/>
      <c r="H36" s="163"/>
      <c r="I36" s="158"/>
      <c r="J36" s="164"/>
      <c r="K36" s="119"/>
      <c r="L36" s="45"/>
      <c r="M36" s="158"/>
      <c r="N36" s="164"/>
      <c r="O36" s="148"/>
      <c r="P36" s="163"/>
      <c r="Q36" s="158"/>
      <c r="R36" s="164"/>
      <c r="S36" s="148"/>
      <c r="T36" s="163"/>
      <c r="U36" s="158"/>
      <c r="V36" s="164"/>
      <c r="W36" s="148"/>
      <c r="X36" s="163"/>
      <c r="Y36" s="158"/>
      <c r="Z36" s="164"/>
      <c r="AA36" s="148"/>
      <c r="AB36" s="163"/>
      <c r="AC36" s="158"/>
      <c r="AD36" s="165"/>
      <c r="AE36" s="148"/>
      <c r="AF36" s="126"/>
      <c r="AG36" s="158"/>
      <c r="AH36" s="166"/>
      <c r="AI36" s="159"/>
      <c r="AJ36" s="158"/>
      <c r="AK36" s="158"/>
      <c r="AL36" s="160"/>
      <c r="AM36" s="159"/>
      <c r="AN36" s="158"/>
      <c r="AO36" s="158"/>
      <c r="AP36" s="160"/>
      <c r="AQ36" s="158"/>
      <c r="AR36" s="158"/>
      <c r="AS36" s="158"/>
      <c r="AT36" s="161"/>
      <c r="AU36" s="159"/>
      <c r="AV36" s="158"/>
      <c r="AW36" s="158"/>
      <c r="AX36" s="160"/>
      <c r="AY36" s="158"/>
      <c r="AZ36" s="158"/>
      <c r="BA36" s="158"/>
      <c r="BB36" s="160"/>
      <c r="BC36" s="162"/>
    </row>
    <row r="37" spans="1:55" ht="12.75" x14ac:dyDescent="0.2">
      <c r="A37" s="41">
        <v>13120000</v>
      </c>
      <c r="B37" s="42" t="s">
        <v>27</v>
      </c>
      <c r="C37" s="147">
        <f>+C39+C44</f>
        <v>24099823.674153827</v>
      </c>
      <c r="D37" s="125">
        <f>+D39+D44</f>
        <v>26922436.551640004</v>
      </c>
      <c r="E37" s="111">
        <f>+C37-D37</f>
        <v>-2822612.8774861768</v>
      </c>
      <c r="F37" s="154">
        <f>+D37/C37</f>
        <v>1.117121723198055</v>
      </c>
      <c r="G37" s="147">
        <f>+G39+G44</f>
        <v>26380246.587742284</v>
      </c>
      <c r="H37" s="153">
        <f>+H39+H44</f>
        <v>27612309.869299997</v>
      </c>
      <c r="I37" s="111">
        <f>+G37-H37</f>
        <v>-1232063.2815577127</v>
      </c>
      <c r="J37" s="154">
        <f>+H37/G37</f>
        <v>1.0467040092843634</v>
      </c>
      <c r="K37" s="118">
        <f>+K39+K44</f>
        <v>32245235.216393802</v>
      </c>
      <c r="L37" s="130">
        <f>+L39+L44</f>
        <v>30357969.582650002</v>
      </c>
      <c r="M37" s="111">
        <f>+K37-L37</f>
        <v>1887265.6337438002</v>
      </c>
      <c r="N37" s="154">
        <f>+L37/K37</f>
        <v>0.94147148807944514</v>
      </c>
      <c r="O37" s="147">
        <f>+O39+O44</f>
        <v>32450676.779487018</v>
      </c>
      <c r="P37" s="153">
        <f>+P39+P44</f>
        <v>33433960.685650002</v>
      </c>
      <c r="Q37" s="111">
        <f>+O37-P37</f>
        <v>-983283.90616298467</v>
      </c>
      <c r="R37" s="154">
        <f>+P37/O37</f>
        <v>1.0303008751664786</v>
      </c>
      <c r="S37" s="147">
        <f>+S39+S44</f>
        <v>37810548.441930793</v>
      </c>
      <c r="T37" s="153">
        <f>+T39+T44</f>
        <v>45868048.513580002</v>
      </c>
      <c r="U37" s="111">
        <f>+S37-T37</f>
        <v>-8057500.0716492087</v>
      </c>
      <c r="V37" s="154">
        <f>+T37/S37</f>
        <v>1.2131019094849647</v>
      </c>
      <c r="W37" s="147">
        <f>+W39+W44</f>
        <v>42657424.412882902</v>
      </c>
      <c r="X37" s="153">
        <f>+X39+X44</f>
        <v>43659542.650980003</v>
      </c>
      <c r="Y37" s="111">
        <f>+W37-X37</f>
        <v>-1002118.2380971014</v>
      </c>
      <c r="Z37" s="154">
        <f>+X37/W37</f>
        <v>1.0234922349834712</v>
      </c>
      <c r="AA37" s="147">
        <f>+AA39+AA44</f>
        <v>45053441.663792744</v>
      </c>
      <c r="AB37" s="153">
        <f>+AB39+AB44</f>
        <v>50096583.017539993</v>
      </c>
      <c r="AC37" s="111">
        <f>+AA37-AB37</f>
        <v>-5043141.3537472486</v>
      </c>
      <c r="AD37" s="154">
        <f>+AB37/AA37</f>
        <v>1.1119368724676182</v>
      </c>
      <c r="AE37" s="147">
        <f>+AE39+AE44</f>
        <v>48535204.725664362</v>
      </c>
      <c r="AF37" s="125">
        <f>+AF39+AF44</f>
        <v>51355230.952229999</v>
      </c>
      <c r="AG37" s="111">
        <f>+AE37-AF37</f>
        <v>-2820026.2265656367</v>
      </c>
      <c r="AH37" s="155">
        <f>+AF37/AE37</f>
        <v>1.0581026956104393</v>
      </c>
      <c r="AI37" s="46">
        <f>+AI39+AI44</f>
        <v>50170890.588799991</v>
      </c>
      <c r="AJ37" s="111">
        <f>+AJ39+AJ44</f>
        <v>54962158.46136</v>
      </c>
      <c r="AK37" s="111">
        <f>+AI37-AJ37</f>
        <v>-4791267.8725600094</v>
      </c>
      <c r="AL37" s="18">
        <f>+AJ37/AI37</f>
        <v>1.0954989599811809</v>
      </c>
      <c r="AM37" s="46">
        <f>+AM39+AM44</f>
        <v>55930683.678425118</v>
      </c>
      <c r="AN37" s="111">
        <f>+AN39+AN44</f>
        <v>57510828.427770004</v>
      </c>
      <c r="AO37" s="111">
        <f>+AM37-AN37</f>
        <v>-1580144.7493448853</v>
      </c>
      <c r="AP37" s="18">
        <f>+AN37/AM37</f>
        <v>1.0282518404107122</v>
      </c>
      <c r="AQ37" s="111">
        <f>+AQ39+AQ44</f>
        <v>69559497.548957005</v>
      </c>
      <c r="AR37" s="111">
        <f>+AR39+AR44</f>
        <v>54178731.342300005</v>
      </c>
      <c r="AS37" s="111">
        <v>15380766.206656994</v>
      </c>
      <c r="AT37" s="22">
        <v>0.77888330496016323</v>
      </c>
      <c r="AU37" s="46">
        <f>+AU39+AU44</f>
        <v>62279958.276521601</v>
      </c>
      <c r="AV37" s="111">
        <f>+AV39+AV44</f>
        <v>60221099.473200001</v>
      </c>
      <c r="AW37" s="111">
        <v>2058858.8033215967</v>
      </c>
      <c r="AX37" s="18">
        <v>0.96694187246914465</v>
      </c>
      <c r="AY37" s="111">
        <f>+AY39+AY44</f>
        <v>63139013.067976743</v>
      </c>
      <c r="AZ37" s="111">
        <f>+AZ39+AZ44</f>
        <v>65915559.917609997</v>
      </c>
      <c r="BA37" s="111">
        <f>+AY37-AZ37</f>
        <v>-2776546.8496332541</v>
      </c>
      <c r="BB37" s="18">
        <f>+AZ37/AY37</f>
        <v>1.0439751385826062</v>
      </c>
      <c r="BC37" s="145">
        <f>+BC39+BC44</f>
        <v>67440598.02514708</v>
      </c>
    </row>
    <row r="38" spans="1:55" ht="10.5" customHeight="1" x14ac:dyDescent="0.2">
      <c r="A38" s="44"/>
      <c r="B38" s="45"/>
      <c r="C38" s="148"/>
      <c r="D38" s="163"/>
      <c r="E38" s="158"/>
      <c r="F38" s="164"/>
      <c r="G38" s="148"/>
      <c r="H38" s="163"/>
      <c r="I38" s="158"/>
      <c r="J38" s="164"/>
      <c r="K38" s="119"/>
      <c r="L38" s="45"/>
      <c r="M38" s="158"/>
      <c r="N38" s="164"/>
      <c r="O38" s="148"/>
      <c r="P38" s="163"/>
      <c r="Q38" s="158"/>
      <c r="R38" s="164"/>
      <c r="S38" s="148"/>
      <c r="T38" s="163"/>
      <c r="U38" s="158"/>
      <c r="V38" s="164"/>
      <c r="W38" s="148"/>
      <c r="X38" s="163"/>
      <c r="Y38" s="158"/>
      <c r="Z38" s="164"/>
      <c r="AA38" s="148"/>
      <c r="AB38" s="163"/>
      <c r="AC38" s="158"/>
      <c r="AD38" s="165"/>
      <c r="AE38" s="148"/>
      <c r="AF38" s="126"/>
      <c r="AG38" s="158"/>
      <c r="AH38" s="166"/>
      <c r="AI38" s="159"/>
      <c r="AJ38" s="158"/>
      <c r="AK38" s="158"/>
      <c r="AL38" s="160"/>
      <c r="AM38" s="159"/>
      <c r="AN38" s="158"/>
      <c r="AO38" s="158"/>
      <c r="AP38" s="160"/>
      <c r="AQ38" s="158"/>
      <c r="AR38" s="158"/>
      <c r="AS38" s="158"/>
      <c r="AT38" s="161"/>
      <c r="AU38" s="159"/>
      <c r="AV38" s="158"/>
      <c r="AW38" s="158"/>
      <c r="AX38" s="160"/>
      <c r="AY38" s="158"/>
      <c r="AZ38" s="158"/>
      <c r="BA38" s="158"/>
      <c r="BB38" s="160"/>
      <c r="BC38" s="162"/>
    </row>
    <row r="39" spans="1:55" ht="12.75" x14ac:dyDescent="0.2">
      <c r="A39" s="41">
        <v>13120400</v>
      </c>
      <c r="B39" s="42" t="s">
        <v>28</v>
      </c>
      <c r="C39" s="147">
        <f>+C41+C42</f>
        <v>537658.20482120011</v>
      </c>
      <c r="D39" s="153">
        <f>+D41+D42</f>
        <v>493261.36427999992</v>
      </c>
      <c r="E39" s="111">
        <f>+C39-D39</f>
        <v>44396.840541200188</v>
      </c>
      <c r="F39" s="154">
        <f>+D39/C39</f>
        <v>0.91742553141923222</v>
      </c>
      <c r="G39" s="147">
        <f>+G41+G42</f>
        <v>536662.75581628585</v>
      </c>
      <c r="H39" s="153">
        <f>+H41+H42</f>
        <v>875871.15602999995</v>
      </c>
      <c r="I39" s="111">
        <f>+G39-H39</f>
        <v>-339208.40021371411</v>
      </c>
      <c r="J39" s="154">
        <f>+H39/G39</f>
        <v>1.6320699480957355</v>
      </c>
      <c r="K39" s="118">
        <f>+K41+K42</f>
        <v>965833.45518659998</v>
      </c>
      <c r="L39" s="130">
        <f>+L41+L42</f>
        <v>514607.65116000001</v>
      </c>
      <c r="M39" s="111">
        <f>+K39-L39</f>
        <v>451225.80402659997</v>
      </c>
      <c r="N39" s="154">
        <f>+L39/K39</f>
        <v>0.53281199610193386</v>
      </c>
      <c r="O39" s="147">
        <f>+O41+O42</f>
        <v>744372.70187739423</v>
      </c>
      <c r="P39" s="153">
        <f>+P41+P42</f>
        <v>678846.35177000007</v>
      </c>
      <c r="Q39" s="111">
        <f>+O39-P39</f>
        <v>65526.350107394159</v>
      </c>
      <c r="R39" s="154">
        <f>+P39/O39</f>
        <v>0.91197104630230375</v>
      </c>
      <c r="S39" s="147">
        <f>+S41+S42</f>
        <v>766883.81372821727</v>
      </c>
      <c r="T39" s="153">
        <f>+T41+T42</f>
        <v>778119.18643</v>
      </c>
      <c r="U39" s="111">
        <f>+S39-T39</f>
        <v>-11235.372701782733</v>
      </c>
      <c r="V39" s="154">
        <f>+T39/S39</f>
        <v>1.0146506843678991</v>
      </c>
      <c r="W39" s="147">
        <f>+W41+W42</f>
        <v>865536.01738880016</v>
      </c>
      <c r="X39" s="153">
        <f>+X41+X42</f>
        <v>806186.06724</v>
      </c>
      <c r="Y39" s="111">
        <f>+W39-X39</f>
        <v>59349.950148800155</v>
      </c>
      <c r="Z39" s="154">
        <f>+X39/W39</f>
        <v>0.93142983196949958</v>
      </c>
      <c r="AA39" s="147">
        <f>+AA41+AA42</f>
        <v>903630.52564045705</v>
      </c>
      <c r="AB39" s="153">
        <f>+AB41+AB42</f>
        <v>689492.44530999998</v>
      </c>
      <c r="AC39" s="111">
        <f>+AA39-AB39</f>
        <v>214138.08033045707</v>
      </c>
      <c r="AD39" s="154">
        <f>+AB39/AA39</f>
        <v>0.76302473825938477</v>
      </c>
      <c r="AE39" s="147">
        <f>+AE41+AE42</f>
        <v>787552.39185668575</v>
      </c>
      <c r="AF39" s="125">
        <f>+AF41+AF42</f>
        <v>619756.54790000001</v>
      </c>
      <c r="AG39" s="111">
        <f>+AE39-AF39</f>
        <v>167795.84395668574</v>
      </c>
      <c r="AH39" s="155">
        <f>+AF39/AE39</f>
        <v>0.78694008717172403</v>
      </c>
      <c r="AI39" s="46">
        <f>+AI41+AI42</f>
        <v>758518.59146000003</v>
      </c>
      <c r="AJ39" s="111">
        <f>+AJ41+AJ42</f>
        <v>488366.261</v>
      </c>
      <c r="AK39" s="111">
        <f>+AI39-AJ39</f>
        <v>270152.33046000003</v>
      </c>
      <c r="AL39" s="18">
        <f>+AJ39/AI39</f>
        <v>0.6438421767091963</v>
      </c>
      <c r="AM39" s="46">
        <f>+AM41+AM42</f>
        <v>676201.58021350065</v>
      </c>
      <c r="AN39" s="111">
        <f>+AN41+AN42</f>
        <v>511028.48046000005</v>
      </c>
      <c r="AO39" s="111">
        <f>+AM39-AN39</f>
        <v>165173.0997535006</v>
      </c>
      <c r="AP39" s="18">
        <f>+AN39/AM39</f>
        <v>0.75573393410090872</v>
      </c>
      <c r="AQ39" s="111">
        <f>+AQ41+AQ42</f>
        <v>142866.19842751199</v>
      </c>
      <c r="AR39" s="111">
        <f>+AR41+AR42</f>
        <v>544063.89931999997</v>
      </c>
      <c r="AS39" s="111">
        <v>-401197.70089248795</v>
      </c>
      <c r="AT39" s="22">
        <v>3.8082058969046426</v>
      </c>
      <c r="AU39" s="46">
        <f>+AU41+AU42</f>
        <v>3458447.8559999997</v>
      </c>
      <c r="AV39" s="111">
        <f>+AV41+AV42</f>
        <v>80228.169139999998</v>
      </c>
      <c r="AW39" s="111">
        <v>3378219.6868599993</v>
      </c>
      <c r="AX39" s="18">
        <v>2.3197738546444635E-2</v>
      </c>
      <c r="AY39" s="111">
        <f>+AY41+AY42</f>
        <v>61900</v>
      </c>
      <c r="AZ39" s="111">
        <f>+AZ41+AZ42</f>
        <v>370883.64026999997</v>
      </c>
      <c r="BA39" s="111">
        <f>+AY39-AZ39</f>
        <v>-308983.64026999997</v>
      </c>
      <c r="BB39" s="18">
        <f>+AZ39/AY39</f>
        <v>5.9916581626817447</v>
      </c>
      <c r="BC39" s="145">
        <f>+BC41+BC42</f>
        <v>85114.06464062602</v>
      </c>
    </row>
    <row r="40" spans="1:55" ht="12.75" x14ac:dyDescent="0.2">
      <c r="A40" s="44"/>
      <c r="B40" s="45"/>
      <c r="C40" s="148"/>
      <c r="D40" s="163"/>
      <c r="E40" s="158"/>
      <c r="F40" s="164"/>
      <c r="G40" s="148"/>
      <c r="H40" s="163"/>
      <c r="I40" s="158"/>
      <c r="J40" s="164"/>
      <c r="K40" s="119"/>
      <c r="L40" s="45"/>
      <c r="M40" s="158"/>
      <c r="N40" s="164"/>
      <c r="O40" s="148"/>
      <c r="P40" s="163"/>
      <c r="Q40" s="158"/>
      <c r="R40" s="164"/>
      <c r="S40" s="148"/>
      <c r="T40" s="163"/>
      <c r="U40" s="158"/>
      <c r="V40" s="164"/>
      <c r="W40" s="148"/>
      <c r="X40" s="163"/>
      <c r="Y40" s="158"/>
      <c r="Z40" s="164"/>
      <c r="AA40" s="148"/>
      <c r="AB40" s="163"/>
      <c r="AC40" s="158"/>
      <c r="AD40" s="165"/>
      <c r="AE40" s="148"/>
      <c r="AF40" s="126"/>
      <c r="AG40" s="158"/>
      <c r="AH40" s="166"/>
      <c r="AI40" s="159"/>
      <c r="AJ40" s="158"/>
      <c r="AK40" s="158"/>
      <c r="AL40" s="160"/>
      <c r="AM40" s="159"/>
      <c r="AN40" s="158"/>
      <c r="AO40" s="158"/>
      <c r="AP40" s="160"/>
      <c r="AQ40" s="158"/>
      <c r="AR40" s="158"/>
      <c r="AS40" s="158"/>
      <c r="AT40" s="161"/>
      <c r="AU40" s="159"/>
      <c r="AV40" s="158"/>
      <c r="AW40" s="158"/>
      <c r="AX40" s="160"/>
      <c r="AY40" s="158"/>
      <c r="AZ40" s="158"/>
      <c r="BA40" s="158"/>
      <c r="BB40" s="160"/>
      <c r="BC40" s="162"/>
    </row>
    <row r="41" spans="1:55" ht="12.75" x14ac:dyDescent="0.2">
      <c r="A41" s="44">
        <v>13120401</v>
      </c>
      <c r="B41" s="45" t="s">
        <v>29</v>
      </c>
      <c r="C41" s="148">
        <v>41449.274305999999</v>
      </c>
      <c r="D41" s="163">
        <v>34119.551619999998</v>
      </c>
      <c r="E41" s="158">
        <f t="shared" ref="E41:E42" si="22">+C41-D41</f>
        <v>7329.722686000001</v>
      </c>
      <c r="F41" s="164">
        <f t="shared" ref="F41:F42" si="23">+D41/C41</f>
        <v>0.82316402859340321</v>
      </c>
      <c r="G41" s="148">
        <v>36118.118102000008</v>
      </c>
      <c r="H41" s="163">
        <v>52172.937220000007</v>
      </c>
      <c r="I41" s="158">
        <f t="shared" ref="I41:I42" si="24">+G41-H41</f>
        <v>-16054.819117999999</v>
      </c>
      <c r="J41" s="164">
        <f t="shared" ref="J41:J42" si="25">+H41/G41</f>
        <v>1.4445087385965156</v>
      </c>
      <c r="K41" s="119">
        <v>25939.016604600001</v>
      </c>
      <c r="L41" s="131">
        <v>39270.31355999998</v>
      </c>
      <c r="M41" s="158">
        <f t="shared" ref="M41:M42" si="26">+K41-L41</f>
        <v>-13331.296955399979</v>
      </c>
      <c r="N41" s="164">
        <f t="shared" ref="N41:N42" si="27">+L41/K41</f>
        <v>1.5139476626510127</v>
      </c>
      <c r="O41" s="148">
        <v>45893.623470994258</v>
      </c>
      <c r="P41" s="163">
        <v>32903.116690000003</v>
      </c>
      <c r="Q41" s="158">
        <f t="shared" ref="Q41:Q42" si="28">+O41-P41</f>
        <v>12990.506780994256</v>
      </c>
      <c r="R41" s="164">
        <f t="shared" ref="R41:R42" si="29">+P41/O41</f>
        <v>0.71694310018461427</v>
      </c>
      <c r="S41" s="148">
        <v>36542.340167657137</v>
      </c>
      <c r="T41" s="163">
        <v>26150.608209999999</v>
      </c>
      <c r="U41" s="158">
        <f t="shared" ref="U41:U42" si="30">+S41-T41</f>
        <v>10391.731957657139</v>
      </c>
      <c r="V41" s="164">
        <f t="shared" ref="V41:V42" si="31">+T41/S41</f>
        <v>0.71562489129104423</v>
      </c>
      <c r="W41" s="148">
        <v>32481.415428799999</v>
      </c>
      <c r="X41" s="163">
        <v>21664.448239999998</v>
      </c>
      <c r="Y41" s="158">
        <f t="shared" ref="Y41:Y42" si="32">+W41-X41</f>
        <v>10816.967188800001</v>
      </c>
      <c r="Z41" s="164">
        <f t="shared" ref="Z41:Z42" si="33">+X41/W41</f>
        <v>0.66697980842272597</v>
      </c>
      <c r="AA41" s="148">
        <v>21897.607840457145</v>
      </c>
      <c r="AB41" s="163">
        <v>10575.371060000003</v>
      </c>
      <c r="AC41" s="158">
        <f t="shared" ref="AC41:AC42" si="34">+AA41-AB41</f>
        <v>11322.236780457142</v>
      </c>
      <c r="AD41" s="164">
        <f t="shared" ref="AD41:AD42" si="35">+AB41/AA41</f>
        <v>0.48294640844107956</v>
      </c>
      <c r="AE41" s="148">
        <v>12783.458616685715</v>
      </c>
      <c r="AF41" s="126">
        <v>12276.032379999999</v>
      </c>
      <c r="AG41" s="158">
        <f t="shared" ref="AG41:AG42" si="36">+AE41-AF41</f>
        <v>507.4262366857165</v>
      </c>
      <c r="AH41" s="166">
        <f t="shared" ref="AH41:AH42" si="37">+AF41/AE41</f>
        <v>0.96030602891588401</v>
      </c>
      <c r="AI41" s="159">
        <v>11452.547349999999</v>
      </c>
      <c r="AJ41" s="158">
        <v>23722</v>
      </c>
      <c r="AK41" s="158">
        <f t="shared" ref="AK41:AK42" si="38">+AI41-AJ41</f>
        <v>-12269.452650000001</v>
      </c>
      <c r="AL41" s="16">
        <f t="shared" ref="AL41:AL42" si="39">+AJ41/AI41</f>
        <v>2.071329571931436</v>
      </c>
      <c r="AM41" s="159">
        <v>14293.722000000002</v>
      </c>
      <c r="AN41" s="158">
        <v>12725</v>
      </c>
      <c r="AO41" s="158">
        <f t="shared" ref="AO41:AO42" si="40">+AM41-AN41</f>
        <v>1568.7220000000016</v>
      </c>
      <c r="AP41" s="16">
        <f t="shared" ref="AP41:AP42" si="41">+AN41/AM41</f>
        <v>0.89025097871639025</v>
      </c>
      <c r="AQ41" s="158">
        <v>16817.88</v>
      </c>
      <c r="AR41" s="158">
        <v>26724.736949999999</v>
      </c>
      <c r="AS41" s="158">
        <v>-9906.8569499999976</v>
      </c>
      <c r="AT41" s="21">
        <v>1.5890669305524832</v>
      </c>
      <c r="AU41" s="159">
        <v>14000</v>
      </c>
      <c r="AV41" s="158">
        <v>40637.199999999997</v>
      </c>
      <c r="AW41" s="158">
        <v>-26637.199999999997</v>
      </c>
      <c r="AX41" s="16">
        <v>2.9026571428571426</v>
      </c>
      <c r="AY41" s="158">
        <v>19900</v>
      </c>
      <c r="AZ41" s="158">
        <v>86996.4</v>
      </c>
      <c r="BA41" s="158">
        <f t="shared" ref="BA41:BA42" si="42">+AY41-AZ41</f>
        <v>-67096.399999999994</v>
      </c>
      <c r="BB41" s="16">
        <f t="shared" ref="BB41:BB42" si="43">+AZ41/AY41</f>
        <v>4.371678391959799</v>
      </c>
      <c r="BC41" s="162">
        <f>+VLOOKUP(A41,[3]Contraloría!$A$10:$C$153,3,0)</f>
        <v>43112.005480000007</v>
      </c>
    </row>
    <row r="42" spans="1:55" ht="12.75" x14ac:dyDescent="0.2">
      <c r="A42" s="44">
        <v>13120409</v>
      </c>
      <c r="B42" s="45" t="s">
        <v>30</v>
      </c>
      <c r="C42" s="148">
        <v>496208.93051520007</v>
      </c>
      <c r="D42" s="163">
        <v>459141.81265999994</v>
      </c>
      <c r="E42" s="158">
        <f t="shared" si="22"/>
        <v>37067.117855200137</v>
      </c>
      <c r="F42" s="164">
        <f t="shared" si="23"/>
        <v>0.92529937376033444</v>
      </c>
      <c r="G42" s="148">
        <v>500544.63771428581</v>
      </c>
      <c r="H42" s="163">
        <v>823698.21880999999</v>
      </c>
      <c r="I42" s="158">
        <f t="shared" si="24"/>
        <v>-323153.58109571418</v>
      </c>
      <c r="J42" s="164">
        <f t="shared" si="25"/>
        <v>1.6456039217029279</v>
      </c>
      <c r="K42" s="119">
        <v>939894.43858199997</v>
      </c>
      <c r="L42" s="131">
        <v>475337.33760000003</v>
      </c>
      <c r="M42" s="158">
        <f t="shared" si="26"/>
        <v>464557.10098199995</v>
      </c>
      <c r="N42" s="164">
        <f t="shared" si="27"/>
        <v>0.50573481242971496</v>
      </c>
      <c r="O42" s="148">
        <v>698479.07840639993</v>
      </c>
      <c r="P42" s="163">
        <v>645943.23508000001</v>
      </c>
      <c r="Q42" s="158">
        <f t="shared" si="28"/>
        <v>52535.843326399918</v>
      </c>
      <c r="R42" s="164">
        <f t="shared" si="29"/>
        <v>0.92478537303327402</v>
      </c>
      <c r="S42" s="148">
        <v>730341.47356056015</v>
      </c>
      <c r="T42" s="163">
        <v>751968.57822000002</v>
      </c>
      <c r="U42" s="158">
        <f t="shared" si="30"/>
        <v>-21627.104659439879</v>
      </c>
      <c r="V42" s="164">
        <f t="shared" si="31"/>
        <v>1.0296123189526722</v>
      </c>
      <c r="W42" s="148">
        <v>833054.60196000012</v>
      </c>
      <c r="X42" s="163">
        <v>784521.61899999995</v>
      </c>
      <c r="Y42" s="158">
        <f t="shared" si="32"/>
        <v>48532.982960000169</v>
      </c>
      <c r="Z42" s="164">
        <f t="shared" si="33"/>
        <v>0.94174093409266046</v>
      </c>
      <c r="AA42" s="148">
        <v>881732.91779999994</v>
      </c>
      <c r="AB42" s="163">
        <v>678917.07424999995</v>
      </c>
      <c r="AC42" s="158">
        <f t="shared" si="34"/>
        <v>202815.84354999999</v>
      </c>
      <c r="AD42" s="164">
        <f t="shared" si="35"/>
        <v>0.76998041078465906</v>
      </c>
      <c r="AE42" s="148">
        <v>774768.93324000004</v>
      </c>
      <c r="AF42" s="126">
        <v>607480.51552000002</v>
      </c>
      <c r="AG42" s="158">
        <f t="shared" si="36"/>
        <v>167288.41772000003</v>
      </c>
      <c r="AH42" s="166">
        <f t="shared" si="37"/>
        <v>0.78407960032623158</v>
      </c>
      <c r="AI42" s="159">
        <v>747066.04411000002</v>
      </c>
      <c r="AJ42" s="158">
        <v>464644.261</v>
      </c>
      <c r="AK42" s="158">
        <f t="shared" si="38"/>
        <v>282421.78311000002</v>
      </c>
      <c r="AL42" s="16">
        <f t="shared" si="39"/>
        <v>0.62195874737359169</v>
      </c>
      <c r="AM42" s="159">
        <v>661907.8582135007</v>
      </c>
      <c r="AN42" s="158">
        <v>498303.48046000005</v>
      </c>
      <c r="AO42" s="158">
        <f t="shared" si="40"/>
        <v>163604.37775350065</v>
      </c>
      <c r="AP42" s="16">
        <f t="shared" si="41"/>
        <v>0.75282907473697114</v>
      </c>
      <c r="AQ42" s="158">
        <v>126048.31842751199</v>
      </c>
      <c r="AR42" s="158">
        <v>517339.16236999998</v>
      </c>
      <c r="AS42" s="158">
        <v>-391290.84394248796</v>
      </c>
      <c r="AT42" s="21">
        <v>4.1042924556547096</v>
      </c>
      <c r="AU42" s="159">
        <v>3444447.8559999997</v>
      </c>
      <c r="AV42" s="158">
        <v>39590.969140000001</v>
      </c>
      <c r="AW42" s="158">
        <v>3404856.8868599995</v>
      </c>
      <c r="AX42" s="16">
        <v>1.1494140946577304E-2</v>
      </c>
      <c r="AY42" s="158">
        <v>42000</v>
      </c>
      <c r="AZ42" s="158">
        <v>283887.24027000001</v>
      </c>
      <c r="BA42" s="158">
        <f t="shared" si="42"/>
        <v>-241887.24027000001</v>
      </c>
      <c r="BB42" s="16">
        <f t="shared" si="43"/>
        <v>6.7592200064285715</v>
      </c>
      <c r="BC42" s="162">
        <f>+VLOOKUP(A42,[3]Contraloría!$A$10:$C$153,3,0)</f>
        <v>42002.059160626006</v>
      </c>
    </row>
    <row r="43" spans="1:55" ht="10.5" customHeight="1" x14ac:dyDescent="0.2">
      <c r="A43" s="44"/>
      <c r="B43" s="45"/>
      <c r="C43" s="148"/>
      <c r="D43" s="163"/>
      <c r="E43" s="158"/>
      <c r="F43" s="164"/>
      <c r="G43" s="148"/>
      <c r="H43" s="163"/>
      <c r="I43" s="158"/>
      <c r="J43" s="164"/>
      <c r="K43" s="119"/>
      <c r="L43" s="45"/>
      <c r="M43" s="158"/>
      <c r="N43" s="164"/>
      <c r="O43" s="148"/>
      <c r="P43" s="163"/>
      <c r="Q43" s="158"/>
      <c r="R43" s="164"/>
      <c r="S43" s="148"/>
      <c r="T43" s="163"/>
      <c r="U43" s="158"/>
      <c r="V43" s="164"/>
      <c r="W43" s="148"/>
      <c r="X43" s="163"/>
      <c r="Y43" s="158"/>
      <c r="Z43" s="164"/>
      <c r="AA43" s="148"/>
      <c r="AB43" s="163"/>
      <c r="AC43" s="158"/>
      <c r="AD43" s="165"/>
      <c r="AE43" s="148"/>
      <c r="AF43" s="126"/>
      <c r="AG43" s="158"/>
      <c r="AH43" s="166"/>
      <c r="AI43" s="159"/>
      <c r="AJ43" s="158"/>
      <c r="AK43" s="158"/>
      <c r="AL43" s="160"/>
      <c r="AM43" s="159"/>
      <c r="AN43" s="158"/>
      <c r="AO43" s="158"/>
      <c r="AP43" s="160"/>
      <c r="AQ43" s="158"/>
      <c r="AR43" s="158"/>
      <c r="AS43" s="158"/>
      <c r="AT43" s="161"/>
      <c r="AU43" s="159"/>
      <c r="AV43" s="158"/>
      <c r="AW43" s="158"/>
      <c r="AX43" s="160"/>
      <c r="AY43" s="158"/>
      <c r="AZ43" s="158"/>
      <c r="BA43" s="158"/>
      <c r="BB43" s="160"/>
      <c r="BC43" s="162"/>
    </row>
    <row r="44" spans="1:55" ht="12.75" x14ac:dyDescent="0.2">
      <c r="A44" s="41">
        <v>13120900</v>
      </c>
      <c r="B44" s="42" t="s">
        <v>31</v>
      </c>
      <c r="C44" s="147">
        <f>+C46+C47</f>
        <v>23562165.469332628</v>
      </c>
      <c r="D44" s="125">
        <f>+D46+D47</f>
        <v>26429175.187360004</v>
      </c>
      <c r="E44" s="111">
        <f>+C44-D44</f>
        <v>-2867009.7180273756</v>
      </c>
      <c r="F44" s="154">
        <f>+D44/C44</f>
        <v>1.1216785325507936</v>
      </c>
      <c r="G44" s="147">
        <f>+G46+G47</f>
        <v>25843583.831925999</v>
      </c>
      <c r="H44" s="153">
        <f>+H46+H47</f>
        <v>26736438.713269997</v>
      </c>
      <c r="I44" s="111">
        <f>+G44-H44</f>
        <v>-892854.88134399801</v>
      </c>
      <c r="J44" s="154">
        <f>+H44/G44</f>
        <v>1.0345484158524874</v>
      </c>
      <c r="K44" s="118">
        <f>+K46+K47</f>
        <v>31279401.761207201</v>
      </c>
      <c r="L44" s="130">
        <f>+L46+L47</f>
        <v>29843361.93149</v>
      </c>
      <c r="M44" s="111">
        <f>+K44-L44</f>
        <v>1436039.8297172002</v>
      </c>
      <c r="N44" s="154">
        <f>+L44/K44</f>
        <v>0.95408992023951744</v>
      </c>
      <c r="O44" s="147">
        <f>+O46+O47</f>
        <v>31706304.077609625</v>
      </c>
      <c r="P44" s="153">
        <f>+P46+P47</f>
        <v>32755114.333880004</v>
      </c>
      <c r="Q44" s="111">
        <f>+O44-P44</f>
        <v>-1048810.2562703788</v>
      </c>
      <c r="R44" s="154">
        <f>+P44/O44</f>
        <v>1.0330789187444596</v>
      </c>
      <c r="S44" s="147">
        <f>+S46+S47</f>
        <v>37043664.628202572</v>
      </c>
      <c r="T44" s="153">
        <f>+T46+T47</f>
        <v>45089929.327150002</v>
      </c>
      <c r="U44" s="111">
        <f>+S44-T44</f>
        <v>-8046264.6989474297</v>
      </c>
      <c r="V44" s="154">
        <f>+T44/S44</f>
        <v>1.2172102781867198</v>
      </c>
      <c r="W44" s="147">
        <f>+W46+W47</f>
        <v>41791888.395494103</v>
      </c>
      <c r="X44" s="153">
        <f>+X46+X47</f>
        <v>42853356.583740003</v>
      </c>
      <c r="Y44" s="111">
        <f>+W44-X44</f>
        <v>-1061468.1882459</v>
      </c>
      <c r="Z44" s="154">
        <f>+X44/W44</f>
        <v>1.0253989046439056</v>
      </c>
      <c r="AA44" s="147">
        <f>+AA46+AA47</f>
        <v>44149811.138152286</v>
      </c>
      <c r="AB44" s="153">
        <f>+AB46+AB47</f>
        <v>49407090.572229996</v>
      </c>
      <c r="AC44" s="111">
        <f>+AA44-AB44</f>
        <v>-5257279.4340777099</v>
      </c>
      <c r="AD44" s="154">
        <f>+AB44/AA44</f>
        <v>1.1190781862605661</v>
      </c>
      <c r="AE44" s="147">
        <f>+AE46+AE47</f>
        <v>47747652.333807677</v>
      </c>
      <c r="AF44" s="125">
        <f>+AF46+AF47</f>
        <v>50735474.40433</v>
      </c>
      <c r="AG44" s="111">
        <f>+AE44-AF44</f>
        <v>-2987822.0705223233</v>
      </c>
      <c r="AH44" s="155">
        <f>+AF44/AE44</f>
        <v>1.0625752665206285</v>
      </c>
      <c r="AI44" s="46">
        <f>+AI46+AI47</f>
        <v>49412371.997339994</v>
      </c>
      <c r="AJ44" s="111">
        <f>+AJ46+AJ47</f>
        <v>54473792.20036</v>
      </c>
      <c r="AK44" s="111">
        <f>+AI44-AJ44</f>
        <v>-5061420.2030200064</v>
      </c>
      <c r="AL44" s="18">
        <f>+AJ44/AI44</f>
        <v>1.1024322451731821</v>
      </c>
      <c r="AM44" s="46">
        <f>+AM46+AM47</f>
        <v>55254482.098211616</v>
      </c>
      <c r="AN44" s="111">
        <f>+AN46+AN47</f>
        <v>56999799.947310001</v>
      </c>
      <c r="AO44" s="111">
        <f>+AM44-AN44</f>
        <v>-1745317.8490983844</v>
      </c>
      <c r="AP44" s="18">
        <f>+AN44/AM44</f>
        <v>1.0315869008779448</v>
      </c>
      <c r="AQ44" s="111">
        <f>+AQ46+AQ47</f>
        <v>69416631.350529492</v>
      </c>
      <c r="AR44" s="111">
        <f>+AR46+AR47</f>
        <v>53634667.442980006</v>
      </c>
      <c r="AS44" s="111">
        <v>15781963.907549482</v>
      </c>
      <c r="AT44" s="22">
        <v>0.77264866357665585</v>
      </c>
      <c r="AU44" s="46">
        <f>+AU46+AU47</f>
        <v>58821510.420521602</v>
      </c>
      <c r="AV44" s="111">
        <f>+AV46+AV47</f>
        <v>60140871.304059997</v>
      </c>
      <c r="AW44" s="111">
        <v>-1319360.8835384026</v>
      </c>
      <c r="AX44" s="18">
        <v>1.0224299048784389</v>
      </c>
      <c r="AY44" s="111">
        <f>+AY46+AY47</f>
        <v>63077113.067976743</v>
      </c>
      <c r="AZ44" s="111">
        <f>+AZ46+AZ47</f>
        <v>65544676.277339995</v>
      </c>
      <c r="BA44" s="111">
        <f>+AY44-AZ44</f>
        <v>-2467563.2093632519</v>
      </c>
      <c r="BB44" s="18">
        <f>+AZ44/AY44</f>
        <v>1.0391197867078035</v>
      </c>
      <c r="BC44" s="145">
        <f>+BC46+BC47</f>
        <v>67355483.960506454</v>
      </c>
    </row>
    <row r="45" spans="1:55" ht="12.75" x14ac:dyDescent="0.2">
      <c r="A45" s="41"/>
      <c r="B45" s="42"/>
      <c r="C45" s="147"/>
      <c r="D45" s="153"/>
      <c r="E45" s="111"/>
      <c r="F45" s="154"/>
      <c r="G45" s="147"/>
      <c r="H45" s="153"/>
      <c r="I45" s="111"/>
      <c r="J45" s="154"/>
      <c r="K45" s="118"/>
      <c r="L45" s="42"/>
      <c r="M45" s="111"/>
      <c r="N45" s="154"/>
      <c r="O45" s="147"/>
      <c r="P45" s="153"/>
      <c r="Q45" s="111"/>
      <c r="R45" s="154"/>
      <c r="S45" s="147"/>
      <c r="T45" s="153"/>
      <c r="U45" s="111"/>
      <c r="V45" s="154"/>
      <c r="W45" s="147"/>
      <c r="X45" s="153"/>
      <c r="Y45" s="111"/>
      <c r="Z45" s="154"/>
      <c r="AA45" s="147"/>
      <c r="AB45" s="153"/>
      <c r="AC45" s="111"/>
      <c r="AD45" s="157"/>
      <c r="AE45" s="147"/>
      <c r="AF45" s="125"/>
      <c r="AG45" s="111"/>
      <c r="AH45" s="155"/>
      <c r="AI45" s="46"/>
      <c r="AJ45" s="111"/>
      <c r="AK45" s="111"/>
      <c r="AL45" s="172"/>
      <c r="AM45" s="46"/>
      <c r="AN45" s="111"/>
      <c r="AO45" s="111"/>
      <c r="AP45" s="172"/>
      <c r="AQ45" s="111"/>
      <c r="AR45" s="111"/>
      <c r="AS45" s="111"/>
      <c r="AT45" s="173"/>
      <c r="AU45" s="46"/>
      <c r="AV45" s="111"/>
      <c r="AW45" s="111"/>
      <c r="AX45" s="172"/>
      <c r="AY45" s="111"/>
      <c r="AZ45" s="111"/>
      <c r="BA45" s="111"/>
      <c r="BB45" s="172"/>
      <c r="BC45" s="145"/>
    </row>
    <row r="46" spans="1:55" ht="12.75" x14ac:dyDescent="0.2">
      <c r="A46" s="44">
        <v>13120903</v>
      </c>
      <c r="B46" s="45" t="s">
        <v>32</v>
      </c>
      <c r="C46" s="148">
        <v>5855047.3438550001</v>
      </c>
      <c r="D46" s="163">
        <v>8904035.1093899999</v>
      </c>
      <c r="E46" s="158">
        <f t="shared" ref="E46:E47" si="44">+C46-D46</f>
        <v>-3048987.7655349998</v>
      </c>
      <c r="F46" s="164">
        <f t="shared" ref="F46:F47" si="45">+D46/C46</f>
        <v>1.5207451940990673</v>
      </c>
      <c r="G46" s="148">
        <v>7478519.8745180005</v>
      </c>
      <c r="H46" s="163">
        <v>7228787.2727600001</v>
      </c>
      <c r="I46" s="158">
        <f t="shared" ref="I46:I47" si="46">+G46-H46</f>
        <v>249732.60175800044</v>
      </c>
      <c r="J46" s="164">
        <f t="shared" ref="J46:J47" si="47">+H46/G46</f>
        <v>0.96660668074053946</v>
      </c>
      <c r="K46" s="119">
        <v>8105445.0954308007</v>
      </c>
      <c r="L46" s="131">
        <v>6952664.8538299995</v>
      </c>
      <c r="M46" s="158">
        <f t="shared" ref="M46:M47" si="48">+K46-L46</f>
        <v>1152780.2416008012</v>
      </c>
      <c r="N46" s="164">
        <f t="shared" ref="N46:N47" si="49">+L46/K46</f>
        <v>0.85777705875145016</v>
      </c>
      <c r="O46" s="148">
        <v>8182284.9756137384</v>
      </c>
      <c r="P46" s="163">
        <v>8849325.9413900003</v>
      </c>
      <c r="Q46" s="158">
        <f t="shared" ref="Q46:Q47" si="50">+O46-P46</f>
        <v>-667040.96577626187</v>
      </c>
      <c r="R46" s="164">
        <f t="shared" ref="R46:R47" si="51">+P46/O46</f>
        <v>1.0815225780774311</v>
      </c>
      <c r="S46" s="148">
        <v>11885989.494750459</v>
      </c>
      <c r="T46" s="163">
        <v>19726737.439320002</v>
      </c>
      <c r="U46" s="158">
        <f t="shared" ref="U46:U47" si="52">+S46-T46</f>
        <v>-7840747.944569543</v>
      </c>
      <c r="V46" s="164">
        <f t="shared" ref="V46:V47" si="53">+T46/S46</f>
        <v>1.6596630384060553</v>
      </c>
      <c r="W46" s="148">
        <v>15126649.452740699</v>
      </c>
      <c r="X46" s="163">
        <v>16327164.180930002</v>
      </c>
      <c r="Y46" s="158">
        <f t="shared" ref="Y46:Y47" si="54">+W46-X46</f>
        <v>-1200514.7281893026</v>
      </c>
      <c r="Z46" s="164">
        <f t="shared" ref="Z46:Z47" si="55">+X46/W46</f>
        <v>1.0793642195477591</v>
      </c>
      <c r="AA46" s="148">
        <v>16239629.278235944</v>
      </c>
      <c r="AB46" s="163">
        <v>20557717.588689998</v>
      </c>
      <c r="AC46" s="158">
        <f t="shared" ref="AC46:AC47" si="56">+AA46-AB46</f>
        <v>-4318088.3104540538</v>
      </c>
      <c r="AD46" s="164">
        <f t="shared" ref="AD46:AD47" si="57">+AB46/AA46</f>
        <v>1.2658982071863596</v>
      </c>
      <c r="AE46" s="148">
        <v>21145716.7270751</v>
      </c>
      <c r="AF46" s="126">
        <v>21287098.792460002</v>
      </c>
      <c r="AG46" s="158">
        <f t="shared" ref="AG46:AG47" si="58">+AE46-AF46</f>
        <v>-141382.06538490206</v>
      </c>
      <c r="AH46" s="166">
        <f t="shared" ref="AH46:AH47" si="59">+AF46/AE46</f>
        <v>1.0066860852819368</v>
      </c>
      <c r="AI46" s="159">
        <v>22011878.322409999</v>
      </c>
      <c r="AJ46" s="158">
        <v>24518006.912769999</v>
      </c>
      <c r="AK46" s="158">
        <f t="shared" ref="AK46:AK47" si="60">+AI46-AJ46</f>
        <v>-2506128.5903600007</v>
      </c>
      <c r="AL46" s="16">
        <f t="shared" ref="AL46:AL47" si="61">+AJ46/AI46</f>
        <v>1.1138534637368291</v>
      </c>
      <c r="AM46" s="159">
        <v>24815304.052228916</v>
      </c>
      <c r="AN46" s="158">
        <v>25539049.77925</v>
      </c>
      <c r="AO46" s="158">
        <f t="shared" ref="AO46:AO47" si="62">+AM46-AN46</f>
        <v>-723745.72702108324</v>
      </c>
      <c r="AP46" s="16">
        <f t="shared" ref="AP46:AP47" si="63">+AN46/AM46</f>
        <v>1.0291652975719263</v>
      </c>
      <c r="AQ46" s="158">
        <v>33496628.945251081</v>
      </c>
      <c r="AR46" s="158">
        <v>21514002.037030004</v>
      </c>
      <c r="AS46" s="158">
        <v>11982626.908221077</v>
      </c>
      <c r="AT46" s="21">
        <v>0.64227364706441925</v>
      </c>
      <c r="AU46" s="159">
        <v>25550410.420521598</v>
      </c>
      <c r="AV46" s="158">
        <v>24497049.344820004</v>
      </c>
      <c r="AW46" s="158">
        <v>1053361.0757015944</v>
      </c>
      <c r="AX46" s="16">
        <v>0.9587732228811654</v>
      </c>
      <c r="AY46" s="158">
        <v>27264779.439262923</v>
      </c>
      <c r="AZ46" s="158">
        <v>28029893.478700001</v>
      </c>
      <c r="BA46" s="158">
        <f t="shared" ref="BA46:BA47" si="64">+AY46-AZ46</f>
        <v>-765114.03943707794</v>
      </c>
      <c r="BB46" s="16">
        <f t="shared" ref="BB46:BB47" si="65">+AZ46/AY46</f>
        <v>1.0280623593945259</v>
      </c>
      <c r="BC46" s="162">
        <f>+VLOOKUP(A46,[3]Contraloría!$A$10:$C$153,3,0)</f>
        <v>25988828.217007816</v>
      </c>
    </row>
    <row r="47" spans="1:55" ht="12.75" x14ac:dyDescent="0.2">
      <c r="A47" s="44">
        <v>13120909</v>
      </c>
      <c r="B47" s="45" t="s">
        <v>33</v>
      </c>
      <c r="C47" s="148">
        <v>17707118.125477627</v>
      </c>
      <c r="D47" s="163">
        <v>17525140.077970002</v>
      </c>
      <c r="E47" s="158">
        <f t="shared" si="44"/>
        <v>181978.04750762507</v>
      </c>
      <c r="F47" s="164">
        <f t="shared" si="45"/>
        <v>0.9897228873598698</v>
      </c>
      <c r="G47" s="148">
        <v>18365063.957408</v>
      </c>
      <c r="H47" s="163">
        <v>19507651.440509997</v>
      </c>
      <c r="I47" s="158">
        <f t="shared" si="46"/>
        <v>-1142587.4831019975</v>
      </c>
      <c r="J47" s="164">
        <f t="shared" si="47"/>
        <v>1.0622152738347044</v>
      </c>
      <c r="K47" s="119">
        <v>23173956.665776402</v>
      </c>
      <c r="L47" s="131">
        <v>22890697.077660002</v>
      </c>
      <c r="M47" s="158">
        <f t="shared" si="48"/>
        <v>283259.58811639994</v>
      </c>
      <c r="N47" s="164">
        <f t="shared" si="49"/>
        <v>0.98777681376548354</v>
      </c>
      <c r="O47" s="148">
        <v>23524019.101995885</v>
      </c>
      <c r="P47" s="163">
        <v>23905788.392490003</v>
      </c>
      <c r="Q47" s="158">
        <f t="shared" si="50"/>
        <v>-381769.29049411789</v>
      </c>
      <c r="R47" s="164">
        <f t="shared" si="51"/>
        <v>1.0162289143210961</v>
      </c>
      <c r="S47" s="148">
        <v>25157675.133452117</v>
      </c>
      <c r="T47" s="163">
        <v>25363191.88783</v>
      </c>
      <c r="U47" s="158">
        <f t="shared" si="52"/>
        <v>-205516.75437788293</v>
      </c>
      <c r="V47" s="164">
        <f t="shared" si="53"/>
        <v>1.0081691473193646</v>
      </c>
      <c r="W47" s="148">
        <v>26665238.942753401</v>
      </c>
      <c r="X47" s="163">
        <v>26526192.40281</v>
      </c>
      <c r="Y47" s="158">
        <f t="shared" si="54"/>
        <v>139046.53994340077</v>
      </c>
      <c r="Z47" s="164">
        <f t="shared" si="55"/>
        <v>0.99478547556832642</v>
      </c>
      <c r="AA47" s="148">
        <v>27910181.859916344</v>
      </c>
      <c r="AB47" s="163">
        <v>28849372.983540002</v>
      </c>
      <c r="AC47" s="158">
        <f t="shared" si="56"/>
        <v>-939191.12362365797</v>
      </c>
      <c r="AD47" s="164">
        <f t="shared" si="57"/>
        <v>1.0336504838391072</v>
      </c>
      <c r="AE47" s="148">
        <v>26601935.606732573</v>
      </c>
      <c r="AF47" s="126">
        <v>29448375.611870002</v>
      </c>
      <c r="AG47" s="158">
        <f t="shared" si="58"/>
        <v>-2846440.0051374286</v>
      </c>
      <c r="AH47" s="166">
        <f t="shared" si="59"/>
        <v>1.107001236572313</v>
      </c>
      <c r="AI47" s="159">
        <v>27400493.674929999</v>
      </c>
      <c r="AJ47" s="158">
        <v>29955785.287590001</v>
      </c>
      <c r="AK47" s="158">
        <f t="shared" si="60"/>
        <v>-2555291.612660002</v>
      </c>
      <c r="AL47" s="16">
        <f t="shared" si="61"/>
        <v>1.093257137735367</v>
      </c>
      <c r="AM47" s="159">
        <v>30439178.0459827</v>
      </c>
      <c r="AN47" s="158">
        <v>31460750.168060005</v>
      </c>
      <c r="AO47" s="158">
        <f t="shared" si="62"/>
        <v>-1021572.1220773049</v>
      </c>
      <c r="AP47" s="16">
        <f t="shared" si="63"/>
        <v>1.0335610942100366</v>
      </c>
      <c r="AQ47" s="158">
        <v>35920002.405278407</v>
      </c>
      <c r="AR47" s="158">
        <v>32120665.405950002</v>
      </c>
      <c r="AS47" s="158">
        <v>3799336.9993284047</v>
      </c>
      <c r="AT47" s="21">
        <v>0.89422781890543257</v>
      </c>
      <c r="AU47" s="159">
        <v>33271100</v>
      </c>
      <c r="AV47" s="158">
        <v>35643821.959239997</v>
      </c>
      <c r="AW47" s="158">
        <v>-2372721.959239997</v>
      </c>
      <c r="AX47" s="16">
        <v>1.071314803515363</v>
      </c>
      <c r="AY47" s="158">
        <v>35812333.628713824</v>
      </c>
      <c r="AZ47" s="158">
        <v>37514782.798639998</v>
      </c>
      <c r="BA47" s="158">
        <f t="shared" si="64"/>
        <v>-1702449.169926174</v>
      </c>
      <c r="BB47" s="16">
        <f t="shared" si="65"/>
        <v>1.0475380685206499</v>
      </c>
      <c r="BC47" s="162">
        <f>+VLOOKUP(A47,[3]Contraloría!$A$10:$C$153,3,0)</f>
        <v>41366655.743498638</v>
      </c>
    </row>
    <row r="48" spans="1:55" ht="10.5" customHeight="1" x14ac:dyDescent="0.2">
      <c r="A48" s="44"/>
      <c r="B48" s="45"/>
      <c r="C48" s="148"/>
      <c r="D48" s="163"/>
      <c r="E48" s="158"/>
      <c r="F48" s="164"/>
      <c r="G48" s="148"/>
      <c r="H48" s="163"/>
      <c r="I48" s="158"/>
      <c r="J48" s="164"/>
      <c r="K48" s="119"/>
      <c r="L48" s="45"/>
      <c r="M48" s="158"/>
      <c r="N48" s="164"/>
      <c r="O48" s="148"/>
      <c r="P48" s="163"/>
      <c r="Q48" s="158"/>
      <c r="R48" s="164"/>
      <c r="S48" s="148"/>
      <c r="T48" s="163"/>
      <c r="U48" s="158"/>
      <c r="V48" s="164"/>
      <c r="W48" s="148"/>
      <c r="X48" s="163"/>
      <c r="Y48" s="158"/>
      <c r="Z48" s="164"/>
      <c r="AA48" s="148"/>
      <c r="AB48" s="163"/>
      <c r="AC48" s="158"/>
      <c r="AD48" s="165"/>
      <c r="AE48" s="148"/>
      <c r="AF48" s="126"/>
      <c r="AG48" s="158"/>
      <c r="AH48" s="166"/>
      <c r="AI48" s="159"/>
      <c r="AJ48" s="158"/>
      <c r="AK48" s="158"/>
      <c r="AL48" s="160"/>
      <c r="AM48" s="159"/>
      <c r="AN48" s="158"/>
      <c r="AO48" s="158"/>
      <c r="AP48" s="160"/>
      <c r="AQ48" s="158"/>
      <c r="AR48" s="158"/>
      <c r="AS48" s="158"/>
      <c r="AT48" s="161"/>
      <c r="AU48" s="159"/>
      <c r="AV48" s="158"/>
      <c r="AW48" s="158"/>
      <c r="AX48" s="160"/>
      <c r="AY48" s="158"/>
      <c r="AZ48" s="158"/>
      <c r="BA48" s="158"/>
      <c r="BB48" s="160"/>
      <c r="BC48" s="162"/>
    </row>
    <row r="49" spans="1:55" ht="12.75" x14ac:dyDescent="0.2">
      <c r="A49" s="41">
        <v>13200000</v>
      </c>
      <c r="B49" s="241" t="s">
        <v>4</v>
      </c>
      <c r="C49" s="238">
        <f>+C51</f>
        <v>14755386.065388002</v>
      </c>
      <c r="D49" s="239">
        <f>+D51</f>
        <v>10733570.491329998</v>
      </c>
      <c r="E49" s="111">
        <f>+C49-D49</f>
        <v>4021815.5740580037</v>
      </c>
      <c r="F49" s="154">
        <f>+D49/C49</f>
        <v>0.72743406670381494</v>
      </c>
      <c r="G49" s="147">
        <f>+G51</f>
        <v>7723384.9120239988</v>
      </c>
      <c r="H49" s="153">
        <f>+H51</f>
        <v>10184658.925379999</v>
      </c>
      <c r="I49" s="111">
        <f>+G49-H49</f>
        <v>-2461274.0133560002</v>
      </c>
      <c r="J49" s="154">
        <f>+H49/G49</f>
        <v>1.3186781497221787</v>
      </c>
      <c r="K49" s="118">
        <f>+K51</f>
        <v>12428767.108216599</v>
      </c>
      <c r="L49" s="130">
        <f>+L51</f>
        <v>20378814.869759999</v>
      </c>
      <c r="M49" s="111">
        <f>+K49-L49</f>
        <v>-7950047.7615434006</v>
      </c>
      <c r="N49" s="154">
        <f>+L49/K49</f>
        <v>1.6396489444466027</v>
      </c>
      <c r="O49" s="147">
        <f>+O51</f>
        <v>14596397.725535214</v>
      </c>
      <c r="P49" s="153">
        <f>+P51</f>
        <v>21877746.971869998</v>
      </c>
      <c r="Q49" s="111">
        <f>+O49-P49</f>
        <v>-7281349.2463347837</v>
      </c>
      <c r="R49" s="154">
        <f>+P49/O49</f>
        <v>1.4988456318641314</v>
      </c>
      <c r="S49" s="147">
        <f>+S51</f>
        <v>12194438.709008154</v>
      </c>
      <c r="T49" s="153">
        <f>+T51</f>
        <v>21013705.881669998</v>
      </c>
      <c r="U49" s="111">
        <f>+S49-T49</f>
        <v>-8819267.1726618446</v>
      </c>
      <c r="V49" s="154">
        <f>+T49/S49</f>
        <v>1.723220427205638</v>
      </c>
      <c r="W49" s="147">
        <f>+W51</f>
        <v>12091737.818934917</v>
      </c>
      <c r="X49" s="153">
        <f>+X51</f>
        <v>51150140.268010013</v>
      </c>
      <c r="Y49" s="111">
        <f>+W49-X49</f>
        <v>-39058402.449075095</v>
      </c>
      <c r="Z49" s="154">
        <f>+X49/W49</f>
        <v>4.2301727869018162</v>
      </c>
      <c r="AA49" s="147">
        <f>+AA51</f>
        <v>19383448.115868505</v>
      </c>
      <c r="AB49" s="153">
        <f>+AB51</f>
        <v>40963729.078769997</v>
      </c>
      <c r="AC49" s="111">
        <f>+AA49-AB49</f>
        <v>-21580280.962901492</v>
      </c>
      <c r="AD49" s="154">
        <f>+AB49/AA49</f>
        <v>2.1133355032551986</v>
      </c>
      <c r="AE49" s="147">
        <f>+AE51</f>
        <v>18458599.557604119</v>
      </c>
      <c r="AF49" s="125">
        <f>+AF51</f>
        <v>71958812.893809974</v>
      </c>
      <c r="AG49" s="111">
        <f>+AE49-AF49</f>
        <v>-53500213.336205855</v>
      </c>
      <c r="AH49" s="155">
        <f>+AF49/AE49</f>
        <v>3.8983896188465801</v>
      </c>
      <c r="AI49" s="46">
        <f>+AI51</f>
        <v>19079321.30979</v>
      </c>
      <c r="AJ49" s="111">
        <f>+AJ51</f>
        <v>74828858.770050004</v>
      </c>
      <c r="AK49" s="111">
        <f>+AI49-AJ49</f>
        <v>-55749537.460260004</v>
      </c>
      <c r="AL49" s="18">
        <f>+AJ49/AI49</f>
        <v>3.9219874520197817</v>
      </c>
      <c r="AM49" s="46">
        <f>+AM51</f>
        <v>33964860.356122419</v>
      </c>
      <c r="AN49" s="111">
        <f>+AN51</f>
        <v>107123093.19780001</v>
      </c>
      <c r="AO49" s="111">
        <f>+AM49-AN49</f>
        <v>-73158232.841677591</v>
      </c>
      <c r="AP49" s="18">
        <f>+AN49/AM49</f>
        <v>3.1539388672472572</v>
      </c>
      <c r="AQ49" s="111">
        <f>+AQ51</f>
        <v>84179521.722408861</v>
      </c>
      <c r="AR49" s="111">
        <f>+AR51</f>
        <v>115175882.45744999</v>
      </c>
      <c r="AS49" s="111">
        <v>-30996360.73504113</v>
      </c>
      <c r="AT49" s="22">
        <v>1.36821735382692</v>
      </c>
      <c r="AU49" s="46">
        <f>+AU51</f>
        <v>109366690.40942125</v>
      </c>
      <c r="AV49" s="111">
        <f>+AV51</f>
        <v>103546530.32335998</v>
      </c>
      <c r="AW49" s="111">
        <v>5820160.0860612672</v>
      </c>
      <c r="AX49" s="18">
        <v>0.94678306471309381</v>
      </c>
      <c r="AY49" s="111">
        <f>+AY51</f>
        <v>115886041.26556256</v>
      </c>
      <c r="AZ49" s="111">
        <f>+AZ51</f>
        <v>108539975.82842998</v>
      </c>
      <c r="BA49" s="111">
        <f>+AY49-AZ49</f>
        <v>7346065.4371325821</v>
      </c>
      <c r="BB49" s="18">
        <f>+AZ49/AY49</f>
        <v>0.93660957474335971</v>
      </c>
      <c r="BC49" s="145">
        <f>+BC51</f>
        <v>107545997.3680183</v>
      </c>
    </row>
    <row r="50" spans="1:55" ht="10.5" customHeight="1" x14ac:dyDescent="0.2">
      <c r="A50" s="41"/>
      <c r="B50" s="42"/>
      <c r="C50" s="147"/>
      <c r="D50" s="153"/>
      <c r="E50" s="158"/>
      <c r="F50" s="154"/>
      <c r="G50" s="147"/>
      <c r="H50" s="153"/>
      <c r="I50" s="158"/>
      <c r="J50" s="154"/>
      <c r="K50" s="118"/>
      <c r="L50" s="42"/>
      <c r="M50" s="158"/>
      <c r="N50" s="154"/>
      <c r="O50" s="147"/>
      <c r="P50" s="153"/>
      <c r="Q50" s="158"/>
      <c r="R50" s="154"/>
      <c r="S50" s="147"/>
      <c r="T50" s="153"/>
      <c r="U50" s="158"/>
      <c r="V50" s="154"/>
      <c r="W50" s="147"/>
      <c r="X50" s="153"/>
      <c r="Y50" s="158"/>
      <c r="Z50" s="154"/>
      <c r="AA50" s="147"/>
      <c r="AB50" s="153"/>
      <c r="AC50" s="158"/>
      <c r="AD50" s="157"/>
      <c r="AE50" s="147"/>
      <c r="AF50" s="125"/>
      <c r="AG50" s="158"/>
      <c r="AH50" s="155"/>
      <c r="AI50" s="159"/>
      <c r="AJ50" s="158"/>
      <c r="AK50" s="158"/>
      <c r="AL50" s="160"/>
      <c r="AM50" s="159"/>
      <c r="AN50" s="158"/>
      <c r="AO50" s="158"/>
      <c r="AP50" s="160"/>
      <c r="AQ50" s="158"/>
      <c r="AR50" s="158"/>
      <c r="AS50" s="158"/>
      <c r="AT50" s="161"/>
      <c r="AU50" s="159"/>
      <c r="AV50" s="158"/>
      <c r="AW50" s="158"/>
      <c r="AX50" s="160"/>
      <c r="AY50" s="158"/>
      <c r="AZ50" s="158"/>
      <c r="BA50" s="158"/>
      <c r="BB50" s="160"/>
      <c r="BC50" s="162"/>
    </row>
    <row r="51" spans="1:55" ht="12.75" x14ac:dyDescent="0.2">
      <c r="A51" s="41">
        <v>13230000</v>
      </c>
      <c r="B51" s="42" t="s">
        <v>34</v>
      </c>
      <c r="C51" s="147">
        <f>+C53+C60</f>
        <v>14755386.065388002</v>
      </c>
      <c r="D51" s="125">
        <f>+D53+D60</f>
        <v>10733570.491329998</v>
      </c>
      <c r="E51" s="111">
        <f>+C51-D51</f>
        <v>4021815.5740580037</v>
      </c>
      <c r="F51" s="154">
        <f>+D51/C51</f>
        <v>0.72743406670381494</v>
      </c>
      <c r="G51" s="147">
        <f>+G53+G60</f>
        <v>7723384.9120239988</v>
      </c>
      <c r="H51" s="153">
        <f>+H53+H60</f>
        <v>10184658.925379999</v>
      </c>
      <c r="I51" s="111">
        <f>+G51-H51</f>
        <v>-2461274.0133560002</v>
      </c>
      <c r="J51" s="154">
        <f>+H51/G51</f>
        <v>1.3186781497221787</v>
      </c>
      <c r="K51" s="118">
        <f>+K53+K60</f>
        <v>12428767.108216599</v>
      </c>
      <c r="L51" s="130">
        <f>+L53+L60</f>
        <v>20378814.869759999</v>
      </c>
      <c r="M51" s="111">
        <f>+K51-L51</f>
        <v>-7950047.7615434006</v>
      </c>
      <c r="N51" s="154">
        <f>+L51/K51</f>
        <v>1.6396489444466027</v>
      </c>
      <c r="O51" s="147">
        <f>+O53+O60</f>
        <v>14596397.725535214</v>
      </c>
      <c r="P51" s="153">
        <f>+P53+P60</f>
        <v>21877746.971869998</v>
      </c>
      <c r="Q51" s="111">
        <f>+O51-P51</f>
        <v>-7281349.2463347837</v>
      </c>
      <c r="R51" s="154">
        <f>+P51/O51</f>
        <v>1.4988456318641314</v>
      </c>
      <c r="S51" s="147">
        <f>+S53+S60</f>
        <v>12194438.709008154</v>
      </c>
      <c r="T51" s="153">
        <f>+T53+T60</f>
        <v>21013705.881669998</v>
      </c>
      <c r="U51" s="111">
        <f>+S51-T51</f>
        <v>-8819267.1726618446</v>
      </c>
      <c r="V51" s="154">
        <f>+T51/S51</f>
        <v>1.723220427205638</v>
      </c>
      <c r="W51" s="147">
        <f>+W53+W60</f>
        <v>12091737.818934917</v>
      </c>
      <c r="X51" s="153">
        <f>+X53+X60</f>
        <v>51150140.268010013</v>
      </c>
      <c r="Y51" s="111">
        <f>+W51-X51</f>
        <v>-39058402.449075095</v>
      </c>
      <c r="Z51" s="154">
        <f>+X51/W51</f>
        <v>4.2301727869018162</v>
      </c>
      <c r="AA51" s="147">
        <f>+AA53+AA60</f>
        <v>19383448.115868505</v>
      </c>
      <c r="AB51" s="153">
        <f>+AB53+AB60</f>
        <v>40963729.078769997</v>
      </c>
      <c r="AC51" s="111">
        <f>+AA51-AB51</f>
        <v>-21580280.962901492</v>
      </c>
      <c r="AD51" s="154">
        <f>+AB51/AA51</f>
        <v>2.1133355032551986</v>
      </c>
      <c r="AE51" s="147">
        <f>+AE53+AE60</f>
        <v>18458599.557604119</v>
      </c>
      <c r="AF51" s="125">
        <f>+AF53+AF60</f>
        <v>71958812.893809974</v>
      </c>
      <c r="AG51" s="111">
        <f>+AE51-AF51</f>
        <v>-53500213.336205855</v>
      </c>
      <c r="AH51" s="155">
        <f>+AF51/AE51</f>
        <v>3.8983896188465801</v>
      </c>
      <c r="AI51" s="46">
        <f>+AI53+AI60</f>
        <v>19079321.30979</v>
      </c>
      <c r="AJ51" s="111">
        <f>+AJ53+AJ60</f>
        <v>74828858.770050004</v>
      </c>
      <c r="AK51" s="111">
        <f>+AI51-AJ51</f>
        <v>-55749537.460260004</v>
      </c>
      <c r="AL51" s="18">
        <f>+AJ51/AI51</f>
        <v>3.9219874520197817</v>
      </c>
      <c r="AM51" s="46">
        <f>+AM53+AM60</f>
        <v>33964860.356122419</v>
      </c>
      <c r="AN51" s="111">
        <f>+AN53+AN60</f>
        <v>107123093.19780001</v>
      </c>
      <c r="AO51" s="111">
        <f>+AM51-AN51</f>
        <v>-73158232.841677591</v>
      </c>
      <c r="AP51" s="18">
        <f>+AN51/AM51</f>
        <v>3.1539388672472572</v>
      </c>
      <c r="AQ51" s="111">
        <f>+AQ53+AQ60</f>
        <v>84179521.722408861</v>
      </c>
      <c r="AR51" s="111">
        <f>+AR53+AR60</f>
        <v>115175882.45744999</v>
      </c>
      <c r="AS51" s="111">
        <v>-30996360.73504113</v>
      </c>
      <c r="AT51" s="22">
        <v>1.36821735382692</v>
      </c>
      <c r="AU51" s="46">
        <f>+AU53+AU60</f>
        <v>109366690.40942125</v>
      </c>
      <c r="AV51" s="111">
        <f>+AV53+AV60</f>
        <v>103546530.32335998</v>
      </c>
      <c r="AW51" s="111">
        <v>5820160.0860612672</v>
      </c>
      <c r="AX51" s="18">
        <v>0.94678306471309381</v>
      </c>
      <c r="AY51" s="111">
        <f>+AY53+AY60</f>
        <v>115886041.26556256</v>
      </c>
      <c r="AZ51" s="111">
        <f>+AZ53+AZ60</f>
        <v>108539975.82842998</v>
      </c>
      <c r="BA51" s="111">
        <f>+AY51-AZ51</f>
        <v>7346065.4371325821</v>
      </c>
      <c r="BB51" s="18">
        <f>+AZ51/AY51</f>
        <v>0.93660957474335971</v>
      </c>
      <c r="BC51" s="145">
        <f>+BC53+BC60</f>
        <v>107545997.3680183</v>
      </c>
    </row>
    <row r="52" spans="1:55" ht="10.5" customHeight="1" x14ac:dyDescent="0.2">
      <c r="A52" s="41"/>
      <c r="B52" s="42"/>
      <c r="C52" s="147"/>
      <c r="D52" s="153"/>
      <c r="E52" s="158"/>
      <c r="F52" s="154"/>
      <c r="G52" s="147"/>
      <c r="H52" s="153"/>
      <c r="I52" s="158"/>
      <c r="J52" s="154"/>
      <c r="K52" s="118"/>
      <c r="L52" s="42"/>
      <c r="M52" s="158"/>
      <c r="N52" s="154"/>
      <c r="O52" s="147"/>
      <c r="P52" s="153"/>
      <c r="Q52" s="158"/>
      <c r="R52" s="154"/>
      <c r="S52" s="147"/>
      <c r="T52" s="153"/>
      <c r="U52" s="158"/>
      <c r="V52" s="154"/>
      <c r="W52" s="147"/>
      <c r="X52" s="153"/>
      <c r="Y52" s="158"/>
      <c r="Z52" s="154"/>
      <c r="AA52" s="147"/>
      <c r="AB52" s="153"/>
      <c r="AC52" s="158"/>
      <c r="AD52" s="157"/>
      <c r="AE52" s="147"/>
      <c r="AF52" s="125"/>
      <c r="AG52" s="158"/>
      <c r="AH52" s="155"/>
      <c r="AI52" s="159"/>
      <c r="AJ52" s="158"/>
      <c r="AK52" s="158"/>
      <c r="AL52" s="160"/>
      <c r="AM52" s="159"/>
      <c r="AN52" s="158"/>
      <c r="AO52" s="158"/>
      <c r="AP52" s="160"/>
      <c r="AQ52" s="158"/>
      <c r="AR52" s="158"/>
      <c r="AS52" s="158"/>
      <c r="AT52" s="161"/>
      <c r="AU52" s="159"/>
      <c r="AV52" s="158"/>
      <c r="AW52" s="158"/>
      <c r="AX52" s="160"/>
      <c r="AY52" s="158"/>
      <c r="AZ52" s="158"/>
      <c r="BA52" s="158"/>
      <c r="BB52" s="160"/>
      <c r="BC52" s="162"/>
    </row>
    <row r="53" spans="1:55" ht="12.75" x14ac:dyDescent="0.2">
      <c r="A53" s="41">
        <v>13230100</v>
      </c>
      <c r="B53" s="42" t="s">
        <v>35</v>
      </c>
      <c r="C53" s="147">
        <f>SUM(C55:C58)</f>
        <v>12153297.2322</v>
      </c>
      <c r="D53" s="125">
        <f>SUM(D55:D58)</f>
        <v>8931616.9097299986</v>
      </c>
      <c r="E53" s="178">
        <f>+C53-D53</f>
        <v>3221680.3224700019</v>
      </c>
      <c r="F53" s="154">
        <f>+D53/C53</f>
        <v>0.73491306425599445</v>
      </c>
      <c r="G53" s="147">
        <f>SUM(G55:G58)</f>
        <v>5653945.6862194659</v>
      </c>
      <c r="H53" s="153">
        <f>SUM(H55:H58)</f>
        <v>8146423.3656500001</v>
      </c>
      <c r="I53" s="178">
        <f>+G53-H53</f>
        <v>-2492477.6794305341</v>
      </c>
      <c r="J53" s="154">
        <f>+H53/G53</f>
        <v>1.4408386315959005</v>
      </c>
      <c r="K53" s="118">
        <f>SUM(K55:K58)</f>
        <v>10387874.760567799</v>
      </c>
      <c r="L53" s="130">
        <f>SUM(L55:L58)</f>
        <v>12539160.668799998</v>
      </c>
      <c r="M53" s="178">
        <f>+K53-L53</f>
        <v>-2151285.908232199</v>
      </c>
      <c r="N53" s="154">
        <f>+L53/K53</f>
        <v>1.2070958649211334</v>
      </c>
      <c r="O53" s="147">
        <f>SUM(O55:O58)</f>
        <v>10917335.03810207</v>
      </c>
      <c r="P53" s="153">
        <f>SUM(P55:P58)</f>
        <v>9553381.267049998</v>
      </c>
      <c r="Q53" s="178">
        <f>+O53-P53</f>
        <v>1363953.7710520718</v>
      </c>
      <c r="R53" s="154">
        <f>+P53/O53</f>
        <v>0.87506531893618711</v>
      </c>
      <c r="S53" s="147">
        <f>SUM(S55:S58)</f>
        <v>4253128.828752012</v>
      </c>
      <c r="T53" s="153">
        <f>SUM(T55:T58)</f>
        <v>10673475.32618</v>
      </c>
      <c r="U53" s="178">
        <f>+S53-T53</f>
        <v>-6420346.4974279879</v>
      </c>
      <c r="V53" s="154">
        <f>+T53/S53</f>
        <v>2.5095584347281337</v>
      </c>
      <c r="W53" s="147">
        <f>SUM(W55:W58)</f>
        <v>8855362.3011805881</v>
      </c>
      <c r="X53" s="153">
        <f>SUM(X55:X58)</f>
        <v>12838491.468770003</v>
      </c>
      <c r="Y53" s="178">
        <f>+W53-X53</f>
        <v>-3983129.1675894149</v>
      </c>
      <c r="Z53" s="154">
        <f>+X53/W53</f>
        <v>1.4497985550583727</v>
      </c>
      <c r="AA53" s="147">
        <f>SUM(AA55:AA58)</f>
        <v>7645519.8344272031</v>
      </c>
      <c r="AB53" s="153">
        <f>SUM(AB55:AB58)</f>
        <v>14324896.336680003</v>
      </c>
      <c r="AC53" s="178">
        <f>+AA53-AB53</f>
        <v>-6679376.5022527995</v>
      </c>
      <c r="AD53" s="154">
        <f>+AB53/AA53</f>
        <v>1.873632747923309</v>
      </c>
      <c r="AE53" s="147">
        <f>SUM(AE55:AE58)</f>
        <v>6038722.5501048118</v>
      </c>
      <c r="AF53" s="125">
        <f>SUM(AF55:AF58)</f>
        <v>34138571.346829996</v>
      </c>
      <c r="AG53" s="178">
        <f>+AE53-AF53</f>
        <v>-28099848.796725184</v>
      </c>
      <c r="AH53" s="155">
        <f>+AF53/AE53</f>
        <v>5.6532770074421563</v>
      </c>
      <c r="AI53" s="179">
        <f>SUM(AI55:AI58)</f>
        <v>11112817.041200001</v>
      </c>
      <c r="AJ53" s="178">
        <f>SUM(AJ55:AJ58)</f>
        <v>68171797.087590009</v>
      </c>
      <c r="AK53" s="178">
        <f>+AI53-AJ53</f>
        <v>-57058980.046390012</v>
      </c>
      <c r="AL53" s="18">
        <f>+AJ53/AI53</f>
        <v>6.134519882298771</v>
      </c>
      <c r="AM53" s="179">
        <f>SUM(AM55:AM58)</f>
        <v>26418353.050926659</v>
      </c>
      <c r="AN53" s="178">
        <f>SUM(AN55:AN58)</f>
        <v>100575983.90689</v>
      </c>
      <c r="AO53" s="178">
        <f>+AM53-AN53</f>
        <v>-74157630.855963349</v>
      </c>
      <c r="AP53" s="18">
        <f>+AN53/AM53</f>
        <v>3.807049732169514</v>
      </c>
      <c r="AQ53" s="178">
        <f>SUM(AQ55:AQ58)</f>
        <v>75222421.44143711</v>
      </c>
      <c r="AR53" s="178">
        <f>SUM(AR55:AR58)</f>
        <v>109159456.87529999</v>
      </c>
      <c r="AS53" s="178">
        <v>-33937035.433862872</v>
      </c>
      <c r="AT53" s="22">
        <v>1.4511558493272365</v>
      </c>
      <c r="AU53" s="179">
        <f>SUM(AU55:AU58)</f>
        <v>102632590.40942125</v>
      </c>
      <c r="AV53" s="178">
        <f>SUM(AV55:AV58)</f>
        <v>101424647.09006998</v>
      </c>
      <c r="AW53" s="178">
        <v>1207943.3193512671</v>
      </c>
      <c r="AX53" s="18">
        <v>0.98823041185521532</v>
      </c>
      <c r="AY53" s="178">
        <f>SUM(AY55:AY58)</f>
        <v>109541441.26556256</v>
      </c>
      <c r="AZ53" s="178">
        <f>SUM(AZ55:AZ58)</f>
        <v>103817132.64575998</v>
      </c>
      <c r="BA53" s="178">
        <f>+AY53-AZ53</f>
        <v>5724308.6198025793</v>
      </c>
      <c r="BB53" s="18">
        <f>+AZ53/AY53</f>
        <v>0.94774298609121754</v>
      </c>
      <c r="BC53" s="180">
        <f>SUM(BC55:BC58)</f>
        <v>105013231.84980939</v>
      </c>
    </row>
    <row r="54" spans="1:55" ht="12.75" x14ac:dyDescent="0.2">
      <c r="A54" s="41"/>
      <c r="B54" s="42"/>
      <c r="C54" s="147"/>
      <c r="D54" s="153"/>
      <c r="E54" s="158"/>
      <c r="F54" s="154"/>
      <c r="G54" s="147"/>
      <c r="H54" s="153"/>
      <c r="I54" s="158"/>
      <c r="J54" s="154"/>
      <c r="K54" s="118"/>
      <c r="L54" s="42"/>
      <c r="M54" s="158"/>
      <c r="N54" s="154"/>
      <c r="O54" s="147"/>
      <c r="P54" s="153"/>
      <c r="Q54" s="158"/>
      <c r="R54" s="154"/>
      <c r="S54" s="147"/>
      <c r="T54" s="153"/>
      <c r="U54" s="158"/>
      <c r="V54" s="154"/>
      <c r="W54" s="147"/>
      <c r="X54" s="153"/>
      <c r="Y54" s="158"/>
      <c r="Z54" s="154"/>
      <c r="AA54" s="147"/>
      <c r="AB54" s="153"/>
      <c r="AC54" s="158"/>
      <c r="AD54" s="157"/>
      <c r="AE54" s="147"/>
      <c r="AF54" s="125"/>
      <c r="AG54" s="158"/>
      <c r="AH54" s="155"/>
      <c r="AI54" s="159"/>
      <c r="AJ54" s="158"/>
      <c r="AK54" s="158"/>
      <c r="AL54" s="160"/>
      <c r="AM54" s="159"/>
      <c r="AN54" s="158"/>
      <c r="AO54" s="158"/>
      <c r="AP54" s="160"/>
      <c r="AQ54" s="158"/>
      <c r="AR54" s="158"/>
      <c r="AS54" s="158"/>
      <c r="AT54" s="161"/>
      <c r="AU54" s="159"/>
      <c r="AV54" s="158"/>
      <c r="AW54" s="158"/>
      <c r="AX54" s="160"/>
      <c r="AY54" s="158"/>
      <c r="AZ54" s="158"/>
      <c r="BA54" s="158"/>
      <c r="BB54" s="160"/>
      <c r="BC54" s="162"/>
    </row>
    <row r="55" spans="1:55" ht="12.75" x14ac:dyDescent="0.2">
      <c r="A55" s="44">
        <v>13230101</v>
      </c>
      <c r="B55" s="45" t="s">
        <v>60</v>
      </c>
      <c r="C55" s="148">
        <v>4244701.6755640004</v>
      </c>
      <c r="D55" s="163">
        <v>2336786.1260599997</v>
      </c>
      <c r="E55" s="158">
        <f t="shared" ref="E55:E58" si="66">+C55-D55</f>
        <v>1907915.5495040007</v>
      </c>
      <c r="F55" s="164">
        <f t="shared" ref="F55" si="67">+D55/C55</f>
        <v>0.55051834137425149</v>
      </c>
      <c r="G55" s="148">
        <v>2004392.2082203329</v>
      </c>
      <c r="H55" s="163">
        <v>2137074.7675899998</v>
      </c>
      <c r="I55" s="158">
        <f t="shared" ref="I55:I58" si="68">+G55-H55</f>
        <v>-132682.55936966697</v>
      </c>
      <c r="J55" s="164">
        <f t="shared" ref="J55" si="69">+H55/G55</f>
        <v>1.0661959065823119</v>
      </c>
      <c r="K55" s="119">
        <v>3852333.3493591999</v>
      </c>
      <c r="L55" s="131">
        <v>5881056.4425299997</v>
      </c>
      <c r="M55" s="158">
        <f t="shared" ref="M55:M58" si="70">+K55-L55</f>
        <v>-2028723.0931707998</v>
      </c>
      <c r="N55" s="164">
        <f t="shared" ref="N55" si="71">+L55/K55</f>
        <v>1.5266218961835842</v>
      </c>
      <c r="O55" s="148">
        <v>6957843.5757826399</v>
      </c>
      <c r="P55" s="163">
        <v>1178457.4176099999</v>
      </c>
      <c r="Q55" s="158">
        <f t="shared" ref="Q55:Q58" si="72">+O55-P55</f>
        <v>5779386.15817264</v>
      </c>
      <c r="R55" s="164">
        <f t="shared" ref="R55" si="73">+P55/O55</f>
        <v>0.16937107090359435</v>
      </c>
      <c r="S55" s="148">
        <v>927445.98765906994</v>
      </c>
      <c r="T55" s="163">
        <v>0</v>
      </c>
      <c r="U55" s="158">
        <f t="shared" ref="U55:U58" si="74">+S55-T55</f>
        <v>927445.98765906994</v>
      </c>
      <c r="V55" s="164">
        <f t="shared" ref="V55" si="75">+T55/S55</f>
        <v>0</v>
      </c>
      <c r="W55" s="148">
        <v>996132.63750510069</v>
      </c>
      <c r="X55" s="163">
        <v>4.78986</v>
      </c>
      <c r="Y55" s="158">
        <f t="shared" ref="Y55:Y58" si="76">+W55-X55</f>
        <v>996127.84764510067</v>
      </c>
      <c r="Z55" s="164">
        <f t="shared" ref="Z55:Z58" si="77">+X55/W55</f>
        <v>4.808456042557358E-6</v>
      </c>
      <c r="AA55" s="148">
        <v>1016055.2902552027</v>
      </c>
      <c r="AB55" s="163">
        <v>353038.95467000001</v>
      </c>
      <c r="AC55" s="158">
        <f t="shared" ref="AC55:AC58" si="78">+AA55-AB55</f>
        <v>663016.33558520267</v>
      </c>
      <c r="AD55" s="164">
        <f t="shared" ref="AD55:AD58" si="79">+AB55/AA55</f>
        <v>0.34746037745773378</v>
      </c>
      <c r="AE55" s="148">
        <v>0</v>
      </c>
      <c r="AF55" s="126">
        <v>1029878.41583</v>
      </c>
      <c r="AG55" s="158">
        <f t="shared" ref="AG55:AG58" si="80">+AE55-AF55</f>
        <v>-1029878.41583</v>
      </c>
      <c r="AH55" s="166" t="s">
        <v>12</v>
      </c>
      <c r="AI55" s="159">
        <v>444742.30212000001</v>
      </c>
      <c r="AJ55" s="158">
        <v>1704892.7490000001</v>
      </c>
      <c r="AK55" s="158">
        <f t="shared" ref="AK55:AK58" si="81">+AI55-AJ55</f>
        <v>-1260150.4468800002</v>
      </c>
      <c r="AL55" s="16">
        <f t="shared" ref="AL55:AL58" si="82">+AJ55/AI55</f>
        <v>3.8334395915862021</v>
      </c>
      <c r="AM55" s="159">
        <v>908242.22466449987</v>
      </c>
      <c r="AN55" s="158">
        <v>1634140.875</v>
      </c>
      <c r="AO55" s="158">
        <f t="shared" ref="AO55:AO58" si="83">+AM55-AN55</f>
        <v>-725898.65033550013</v>
      </c>
      <c r="AP55" s="16">
        <f t="shared" ref="AP55" si="84">+AN55/AM55</f>
        <v>1.7992346431632193</v>
      </c>
      <c r="AQ55" s="158">
        <v>2006071.3381499997</v>
      </c>
      <c r="AR55" s="158">
        <v>1083761.4125000001</v>
      </c>
      <c r="AS55" s="158">
        <v>922309.92564999964</v>
      </c>
      <c r="AT55" s="21">
        <v>0.54024071422078412</v>
      </c>
      <c r="AU55" s="159">
        <v>1702900</v>
      </c>
      <c r="AV55" s="158">
        <v>6876870.9974999996</v>
      </c>
      <c r="AW55" s="158">
        <v>-5173970.9974999996</v>
      </c>
      <c r="AX55" s="16">
        <v>4.038329319102707</v>
      </c>
      <c r="AY55" s="158">
        <v>1489000</v>
      </c>
      <c r="AZ55" s="158">
        <v>7992156</v>
      </c>
      <c r="BA55" s="158">
        <f t="shared" ref="BA55:BA58" si="85">+AY55-AZ55</f>
        <v>-6503156</v>
      </c>
      <c r="BB55" s="16">
        <f t="shared" ref="BB55" si="86">+AZ55/AY55</f>
        <v>5.3674654130288788</v>
      </c>
      <c r="BC55" s="162">
        <f>+VLOOKUP(A55,[3]Contraloría!$A$10:$C$153,3,0)</f>
        <v>7015096.1045497507</v>
      </c>
    </row>
    <row r="56" spans="1:55" s="43" customFormat="1" ht="15" x14ac:dyDescent="0.2">
      <c r="A56" s="44">
        <v>13230105</v>
      </c>
      <c r="B56" s="45" t="s">
        <v>36</v>
      </c>
      <c r="C56" s="148">
        <v>0</v>
      </c>
      <c r="D56" s="163">
        <v>0</v>
      </c>
      <c r="E56" s="158">
        <f t="shared" si="66"/>
        <v>0</v>
      </c>
      <c r="F56" s="164" t="s">
        <v>12</v>
      </c>
      <c r="G56" s="148">
        <v>0</v>
      </c>
      <c r="H56" s="163">
        <v>0</v>
      </c>
      <c r="I56" s="158">
        <f t="shared" si="68"/>
        <v>0</v>
      </c>
      <c r="J56" s="164" t="s">
        <v>12</v>
      </c>
      <c r="K56" s="119">
        <v>0</v>
      </c>
      <c r="L56" s="131">
        <v>0</v>
      </c>
      <c r="M56" s="158">
        <f t="shared" si="70"/>
        <v>0</v>
      </c>
      <c r="N56" s="164" t="s">
        <v>12</v>
      </c>
      <c r="O56" s="148">
        <v>0</v>
      </c>
      <c r="P56" s="163">
        <v>0</v>
      </c>
      <c r="Q56" s="158">
        <f t="shared" si="72"/>
        <v>0</v>
      </c>
      <c r="R56" s="164" t="s">
        <v>12</v>
      </c>
      <c r="S56" s="148">
        <v>0</v>
      </c>
      <c r="T56" s="163">
        <v>0</v>
      </c>
      <c r="U56" s="158">
        <f t="shared" si="74"/>
        <v>0</v>
      </c>
      <c r="V56" s="164" t="s">
        <v>12</v>
      </c>
      <c r="W56" s="148">
        <v>0</v>
      </c>
      <c r="X56" s="163">
        <v>0</v>
      </c>
      <c r="Y56" s="158">
        <f t="shared" si="76"/>
        <v>0</v>
      </c>
      <c r="Z56" s="164" t="s">
        <v>12</v>
      </c>
      <c r="AA56" s="148">
        <v>0</v>
      </c>
      <c r="AB56" s="163">
        <v>0</v>
      </c>
      <c r="AC56" s="158">
        <f t="shared" si="78"/>
        <v>0</v>
      </c>
      <c r="AD56" s="164" t="s">
        <v>12</v>
      </c>
      <c r="AE56" s="148">
        <v>0</v>
      </c>
      <c r="AF56" s="126">
        <v>0</v>
      </c>
      <c r="AG56" s="158">
        <f t="shared" si="80"/>
        <v>0</v>
      </c>
      <c r="AH56" s="166" t="s">
        <v>12</v>
      </c>
      <c r="AI56" s="159">
        <v>0</v>
      </c>
      <c r="AJ56" s="158">
        <v>3754890.051</v>
      </c>
      <c r="AK56" s="158">
        <f t="shared" si="81"/>
        <v>-3754890.051</v>
      </c>
      <c r="AL56" s="16" t="s">
        <v>12</v>
      </c>
      <c r="AM56" s="159">
        <v>0</v>
      </c>
      <c r="AN56" s="158">
        <v>3777852.375</v>
      </c>
      <c r="AO56" s="158">
        <f t="shared" si="83"/>
        <v>-3777852.375</v>
      </c>
      <c r="AP56" s="16" t="s">
        <v>12</v>
      </c>
      <c r="AQ56" s="158">
        <v>5864742.9796249997</v>
      </c>
      <c r="AR56" s="158">
        <v>0</v>
      </c>
      <c r="AS56" s="158">
        <v>5864742.9796249997</v>
      </c>
      <c r="AT56" s="21">
        <v>0</v>
      </c>
      <c r="AU56" s="159">
        <v>5923390.4094212493</v>
      </c>
      <c r="AV56" s="158">
        <v>0</v>
      </c>
      <c r="AW56" s="158">
        <v>5923390.4094212493</v>
      </c>
      <c r="AX56" s="16">
        <v>0</v>
      </c>
      <c r="AY56" s="158">
        <v>6012241.2655625679</v>
      </c>
      <c r="AZ56" s="158">
        <v>0</v>
      </c>
      <c r="BA56" s="158">
        <f t="shared" si="85"/>
        <v>6012241.2655625679</v>
      </c>
      <c r="BB56" s="16">
        <f>+AZ56/AY56</f>
        <v>0</v>
      </c>
      <c r="BC56" s="162">
        <f>+VLOOKUP(A56,[3]Contraloría!$A$10:$C$153,3,0)</f>
        <v>0</v>
      </c>
    </row>
    <row r="57" spans="1:55" ht="12.75" x14ac:dyDescent="0.2">
      <c r="A57" s="44">
        <v>13230106</v>
      </c>
      <c r="B57" s="45" t="s">
        <v>61</v>
      </c>
      <c r="C57" s="148">
        <v>7888027.4331560005</v>
      </c>
      <c r="D57" s="163">
        <v>6534351.2398399999</v>
      </c>
      <c r="E57" s="158">
        <f t="shared" si="66"/>
        <v>1353676.1933160005</v>
      </c>
      <c r="F57" s="164">
        <f t="shared" ref="F57:F58" si="87">+D57/C57</f>
        <v>0.82838850336320469</v>
      </c>
      <c r="G57" s="148">
        <v>3633994.0038663335</v>
      </c>
      <c r="H57" s="163">
        <v>5997246.7377400007</v>
      </c>
      <c r="I57" s="158">
        <f t="shared" si="68"/>
        <v>-2363252.7338736672</v>
      </c>
      <c r="J57" s="164">
        <f t="shared" ref="J57:J58" si="88">+H57/G57</f>
        <v>1.6503182810316472</v>
      </c>
      <c r="K57" s="119">
        <v>6522500.9119830001</v>
      </c>
      <c r="L57" s="131">
        <v>6646074.6834699996</v>
      </c>
      <c r="M57" s="158">
        <f t="shared" si="70"/>
        <v>-123573.77148699947</v>
      </c>
      <c r="N57" s="164">
        <f t="shared" ref="N57:N58" si="89">+L57/K57</f>
        <v>1.0189457653060612</v>
      </c>
      <c r="O57" s="148">
        <v>3948868.2892691428</v>
      </c>
      <c r="P57" s="163">
        <v>8362943.6719799992</v>
      </c>
      <c r="Q57" s="158">
        <f t="shared" si="72"/>
        <v>-4414075.3827108564</v>
      </c>
      <c r="R57" s="164">
        <f t="shared" ref="R57:R58" si="90">+P57/O57</f>
        <v>2.1178077006786706</v>
      </c>
      <c r="S57" s="148">
        <v>3317184.3026527134</v>
      </c>
      <c r="T57" s="163">
        <v>10662890.712060001</v>
      </c>
      <c r="U57" s="158">
        <f t="shared" si="74"/>
        <v>-7345706.4094072878</v>
      </c>
      <c r="V57" s="164">
        <f t="shared" ref="V57:V58" si="91">+T57/S57</f>
        <v>3.2144402418439677</v>
      </c>
      <c r="W57" s="148">
        <v>7846704.3881410565</v>
      </c>
      <c r="X57" s="163">
        <v>12830954.003880002</v>
      </c>
      <c r="Y57" s="158">
        <f t="shared" si="76"/>
        <v>-4984249.6157389451</v>
      </c>
      <c r="Z57" s="164">
        <f t="shared" si="77"/>
        <v>1.6352029296874979</v>
      </c>
      <c r="AA57" s="148">
        <v>6621781.4703456005</v>
      </c>
      <c r="AB57" s="163">
        <v>13964150.908150002</v>
      </c>
      <c r="AC57" s="158">
        <f t="shared" si="78"/>
        <v>-7342369.4378044019</v>
      </c>
      <c r="AD57" s="164">
        <f t="shared" si="79"/>
        <v>2.1088208619819029</v>
      </c>
      <c r="AE57" s="148">
        <v>6032036.7362003094</v>
      </c>
      <c r="AF57" s="126">
        <v>33100656.08949</v>
      </c>
      <c r="AG57" s="158">
        <f t="shared" si="80"/>
        <v>-27068619.35328969</v>
      </c>
      <c r="AH57" s="166">
        <f t="shared" ref="AH57:AH58" si="92">+AF57/AE57</f>
        <v>5.487475878726281</v>
      </c>
      <c r="AI57" s="159">
        <v>10660007.55146</v>
      </c>
      <c r="AJ57" s="158">
        <v>62703807.606900007</v>
      </c>
      <c r="AK57" s="158">
        <f t="shared" si="81"/>
        <v>-52043800.055440009</v>
      </c>
      <c r="AL57" s="16">
        <f t="shared" si="82"/>
        <v>5.8821541452202872</v>
      </c>
      <c r="AM57" s="159">
        <v>25501902.348000001</v>
      </c>
      <c r="AN57" s="158">
        <v>95159783.561640009</v>
      </c>
      <c r="AO57" s="158">
        <f t="shared" si="83"/>
        <v>-69657881.213640004</v>
      </c>
      <c r="AP57" s="16">
        <f t="shared" ref="AP57:AP58" si="93">+AN57/AM57</f>
        <v>3.7314778428324962</v>
      </c>
      <c r="AQ57" s="158">
        <v>67341277.863404319</v>
      </c>
      <c r="AR57" s="158">
        <v>108075695.4628</v>
      </c>
      <c r="AS57" s="158">
        <v>-40734417.599395677</v>
      </c>
      <c r="AT57" s="21">
        <v>1.6048952275901529</v>
      </c>
      <c r="AU57" s="159">
        <v>95000000</v>
      </c>
      <c r="AV57" s="158">
        <v>92666160.491219983</v>
      </c>
      <c r="AW57" s="158">
        <v>2333839.5087800175</v>
      </c>
      <c r="AX57" s="16">
        <v>0.97543326832863142</v>
      </c>
      <c r="AY57" s="158">
        <v>102033900</v>
      </c>
      <c r="AZ57" s="158">
        <v>93165257.454469979</v>
      </c>
      <c r="BA57" s="158">
        <f t="shared" si="85"/>
        <v>8868642.5455300212</v>
      </c>
      <c r="BB57" s="16">
        <f t="shared" ref="BB57:BB58" si="94">+AZ57/AY57</f>
        <v>0.91308141171189161</v>
      </c>
      <c r="BC57" s="162">
        <f>+VLOOKUP(A57,[3]Contraloría!$A$10:$C$153,3,0)</f>
        <v>95464678.538054839</v>
      </c>
    </row>
    <row r="58" spans="1:55" ht="12.75" x14ac:dyDescent="0.2">
      <c r="A58" s="44">
        <v>13230107</v>
      </c>
      <c r="B58" s="45" t="s">
        <v>62</v>
      </c>
      <c r="C58" s="148">
        <v>20568.123480000002</v>
      </c>
      <c r="D58" s="163">
        <v>60479.543830000097</v>
      </c>
      <c r="E58" s="158">
        <f t="shared" si="66"/>
        <v>-39911.420350000095</v>
      </c>
      <c r="F58" s="164">
        <f t="shared" si="87"/>
        <v>2.9404502500584995</v>
      </c>
      <c r="G58" s="148">
        <v>15559.474132799996</v>
      </c>
      <c r="H58" s="163">
        <v>12101.86032</v>
      </c>
      <c r="I58" s="158">
        <f t="shared" si="68"/>
        <v>3457.6138127999966</v>
      </c>
      <c r="J58" s="164">
        <f t="shared" si="88"/>
        <v>0.77778080523227922</v>
      </c>
      <c r="K58" s="119">
        <v>13040.4992256</v>
      </c>
      <c r="L58" s="131">
        <v>12029.542799999999</v>
      </c>
      <c r="M58" s="158">
        <f t="shared" si="70"/>
        <v>1010.9564256000012</v>
      </c>
      <c r="N58" s="164">
        <f t="shared" si="89"/>
        <v>0.92247563470458416</v>
      </c>
      <c r="O58" s="148">
        <v>10623.173050285714</v>
      </c>
      <c r="P58" s="163">
        <v>11980.177459999999</v>
      </c>
      <c r="Q58" s="158">
        <f t="shared" si="72"/>
        <v>-1357.0044097142854</v>
      </c>
      <c r="R58" s="164">
        <f t="shared" si="90"/>
        <v>1.127740026759499</v>
      </c>
      <c r="S58" s="148">
        <v>8498.5384402285727</v>
      </c>
      <c r="T58" s="163">
        <v>10584.61412</v>
      </c>
      <c r="U58" s="158">
        <f t="shared" si="74"/>
        <v>-2086.0756797714275</v>
      </c>
      <c r="V58" s="164">
        <f t="shared" si="91"/>
        <v>1.2454628751100079</v>
      </c>
      <c r="W58" s="148">
        <v>12525.275534429999</v>
      </c>
      <c r="X58" s="163">
        <v>7532.6750300000003</v>
      </c>
      <c r="Y58" s="158">
        <f t="shared" si="76"/>
        <v>4992.6005044299982</v>
      </c>
      <c r="Z58" s="164">
        <f t="shared" si="77"/>
        <v>0.60139795003262564</v>
      </c>
      <c r="AA58" s="148">
        <v>7683.0738264000011</v>
      </c>
      <c r="AB58" s="163">
        <v>7706.4738600000001</v>
      </c>
      <c r="AC58" s="158">
        <f t="shared" si="78"/>
        <v>-23.400033599999006</v>
      </c>
      <c r="AD58" s="164">
        <f t="shared" si="79"/>
        <v>1.0030456603865492</v>
      </c>
      <c r="AE58" s="148">
        <v>6685.8139045028565</v>
      </c>
      <c r="AF58" s="126">
        <v>8036.8415100000002</v>
      </c>
      <c r="AG58" s="158">
        <f t="shared" si="80"/>
        <v>-1351.0276054971437</v>
      </c>
      <c r="AH58" s="166">
        <f t="shared" si="92"/>
        <v>1.2020737676511208</v>
      </c>
      <c r="AI58" s="159">
        <v>8067.1876199999997</v>
      </c>
      <c r="AJ58" s="158">
        <v>8206.6806899999992</v>
      </c>
      <c r="AK58" s="158">
        <f t="shared" si="81"/>
        <v>-139.49306999999953</v>
      </c>
      <c r="AL58" s="16">
        <f t="shared" si="82"/>
        <v>1.0172914126422661</v>
      </c>
      <c r="AM58" s="159">
        <v>8208.4782621599988</v>
      </c>
      <c r="AN58" s="158">
        <v>4207.0952500000003</v>
      </c>
      <c r="AO58" s="158">
        <f t="shared" si="83"/>
        <v>4001.3830121599985</v>
      </c>
      <c r="AP58" s="16">
        <f t="shared" si="93"/>
        <v>0.51253047344891611</v>
      </c>
      <c r="AQ58" s="158">
        <v>10329.260257800001</v>
      </c>
      <c r="AR58" s="158">
        <v>0</v>
      </c>
      <c r="AS58" s="158">
        <v>10329.260257800001</v>
      </c>
      <c r="AT58" s="21">
        <v>0</v>
      </c>
      <c r="AU58" s="159">
        <v>6300</v>
      </c>
      <c r="AV58" s="158">
        <v>1881615.6013500001</v>
      </c>
      <c r="AW58" s="158">
        <v>-1875315.6013500001</v>
      </c>
      <c r="AX58" s="16">
        <v>298.66914307142861</v>
      </c>
      <c r="AY58" s="158">
        <v>6300</v>
      </c>
      <c r="AZ58" s="158">
        <v>2659719.1912899995</v>
      </c>
      <c r="BA58" s="158">
        <f t="shared" si="85"/>
        <v>-2653419.1912899995</v>
      </c>
      <c r="BB58" s="16">
        <f t="shared" si="94"/>
        <v>422.17764941111102</v>
      </c>
      <c r="BC58" s="162">
        <f>+VLOOKUP(A58,[3]Contraloría!$A$10:$C$153,3,0)</f>
        <v>2533457.2072048001</v>
      </c>
    </row>
    <row r="59" spans="1:55" ht="10.5" customHeight="1" x14ac:dyDescent="0.2">
      <c r="A59" s="44"/>
      <c r="B59" s="45"/>
      <c r="C59" s="148"/>
      <c r="D59" s="163"/>
      <c r="E59" s="181"/>
      <c r="F59" s="164"/>
      <c r="G59" s="148"/>
      <c r="H59" s="163"/>
      <c r="I59" s="181"/>
      <c r="J59" s="164"/>
      <c r="K59" s="119"/>
      <c r="L59" s="45"/>
      <c r="M59" s="181"/>
      <c r="N59" s="164"/>
      <c r="O59" s="148"/>
      <c r="P59" s="163"/>
      <c r="Q59" s="181"/>
      <c r="R59" s="164"/>
      <c r="S59" s="148"/>
      <c r="T59" s="163"/>
      <c r="U59" s="181"/>
      <c r="V59" s="164"/>
      <c r="W59" s="148"/>
      <c r="X59" s="163"/>
      <c r="Y59" s="181"/>
      <c r="Z59" s="164"/>
      <c r="AA59" s="148"/>
      <c r="AB59" s="163"/>
      <c r="AC59" s="181"/>
      <c r="AD59" s="165"/>
      <c r="AE59" s="148"/>
      <c r="AF59" s="126"/>
      <c r="AG59" s="181"/>
      <c r="AH59" s="166"/>
      <c r="AI59" s="182"/>
      <c r="AJ59" s="181"/>
      <c r="AK59" s="181"/>
      <c r="AL59" s="183"/>
      <c r="AM59" s="182"/>
      <c r="AN59" s="181"/>
      <c r="AO59" s="181"/>
      <c r="AP59" s="183"/>
      <c r="AQ59" s="181"/>
      <c r="AR59" s="181"/>
      <c r="AS59" s="181"/>
      <c r="AT59" s="184"/>
      <c r="AU59" s="182"/>
      <c r="AV59" s="181"/>
      <c r="AW59" s="181"/>
      <c r="AX59" s="183"/>
      <c r="AY59" s="181"/>
      <c r="AZ59" s="181"/>
      <c r="BA59" s="181"/>
      <c r="BB59" s="183"/>
      <c r="BC59" s="185"/>
    </row>
    <row r="60" spans="1:55" ht="12.75" x14ac:dyDescent="0.2">
      <c r="A60" s="41">
        <v>13230200</v>
      </c>
      <c r="B60" s="42" t="s">
        <v>37</v>
      </c>
      <c r="C60" s="147">
        <f>SUM(C62:C66)</f>
        <v>2602088.8331880001</v>
      </c>
      <c r="D60" s="153">
        <f>SUM(D62:D66)</f>
        <v>1801953.5816000002</v>
      </c>
      <c r="E60" s="178">
        <f>+C60-D60</f>
        <v>800135.25158799998</v>
      </c>
      <c r="F60" s="154">
        <f>+D60/C60</f>
        <v>0.69250271497929661</v>
      </c>
      <c r="G60" s="147">
        <f>SUM(G62:G66)</f>
        <v>2069439.2258045329</v>
      </c>
      <c r="H60" s="153">
        <f>SUM(H62:H66)</f>
        <v>2038235.5597299999</v>
      </c>
      <c r="I60" s="178">
        <f>+G60-H60</f>
        <v>31203.666074533015</v>
      </c>
      <c r="J60" s="154">
        <f>+H60/G60</f>
        <v>0.98492168038305061</v>
      </c>
      <c r="K60" s="118">
        <f>SUM(K62:K66)</f>
        <v>2040892.3476488001</v>
      </c>
      <c r="L60" s="130">
        <f>SUM(L62:L66)</f>
        <v>7839654.20096</v>
      </c>
      <c r="M60" s="178">
        <f>+K60-L60</f>
        <v>-5798761.8533111997</v>
      </c>
      <c r="N60" s="154">
        <f>+L60/K60</f>
        <v>3.841287469175743</v>
      </c>
      <c r="O60" s="147">
        <f>SUM(O62:O66)</f>
        <v>3679062.6874331431</v>
      </c>
      <c r="P60" s="153">
        <f>SUM(P62:P66)</f>
        <v>12324365.70482</v>
      </c>
      <c r="Q60" s="178">
        <f>+O60-P60</f>
        <v>-8645303.0173868574</v>
      </c>
      <c r="R60" s="154">
        <f>+P60/O60</f>
        <v>3.3498656456486273</v>
      </c>
      <c r="S60" s="147">
        <f>SUM(S62:S66)</f>
        <v>7941309.8802561425</v>
      </c>
      <c r="T60" s="153">
        <f>SUM(T62:T66)</f>
        <v>10340230.55549</v>
      </c>
      <c r="U60" s="178">
        <f>+S60-T60</f>
        <v>-2398920.6752338577</v>
      </c>
      <c r="V60" s="154">
        <f>+T60/S60</f>
        <v>1.3020812323667292</v>
      </c>
      <c r="W60" s="147">
        <f>SUM(W62:W66)</f>
        <v>3236375.5177543294</v>
      </c>
      <c r="X60" s="153">
        <f>SUM(X62:X66)</f>
        <v>38311648.799240008</v>
      </c>
      <c r="Y60" s="178">
        <f>+W60-X60</f>
        <v>-35075273.281485677</v>
      </c>
      <c r="Z60" s="154">
        <f>+X60/W60</f>
        <v>11.837825551783887</v>
      </c>
      <c r="AA60" s="147">
        <f>SUM(AA62:AA66)</f>
        <v>11737928.281441301</v>
      </c>
      <c r="AB60" s="153">
        <f>SUM(AB62:AB66)</f>
        <v>26638832.742089998</v>
      </c>
      <c r="AC60" s="178">
        <f>+AA60-AB60</f>
        <v>-14900904.460648697</v>
      </c>
      <c r="AD60" s="154">
        <f>+AB60/AA60</f>
        <v>2.2694663064357226</v>
      </c>
      <c r="AE60" s="147">
        <f>SUM(AE62:AE66)</f>
        <v>12419877.007499309</v>
      </c>
      <c r="AF60" s="125">
        <f>SUM(AF62:AF66)</f>
        <v>37820241.546979986</v>
      </c>
      <c r="AG60" s="178">
        <f>+AE60-AF60</f>
        <v>-25400364.539480679</v>
      </c>
      <c r="AH60" s="155">
        <f>+AF60/AE60</f>
        <v>3.0451381703815223</v>
      </c>
      <c r="AI60" s="179">
        <f>SUM(AI62:AI66)</f>
        <v>7966504.2685900005</v>
      </c>
      <c r="AJ60" s="178">
        <f>SUM(AJ62:AJ66)</f>
        <v>6657061.6824599989</v>
      </c>
      <c r="AK60" s="178">
        <f>+AI60-AJ60</f>
        <v>1309442.5861300016</v>
      </c>
      <c r="AL60" s="18">
        <f>+AJ60/AI60</f>
        <v>0.83563147122222514</v>
      </c>
      <c r="AM60" s="179">
        <f>SUM(AM62:AM66)</f>
        <v>7546507.3051957572</v>
      </c>
      <c r="AN60" s="178">
        <f>SUM(AN62:AN66)</f>
        <v>6547109.2909100009</v>
      </c>
      <c r="AO60" s="178">
        <f>+AM60-AN60</f>
        <v>999398.01428575628</v>
      </c>
      <c r="AP60" s="18">
        <f>+AN60/AM60</f>
        <v>0.86756813796527132</v>
      </c>
      <c r="AQ60" s="178">
        <f>SUM(AQ62:AQ66)</f>
        <v>8957100.2809717432</v>
      </c>
      <c r="AR60" s="178">
        <f>SUM(AR62:AR66)</f>
        <v>6016425.5821500001</v>
      </c>
      <c r="AS60" s="178">
        <v>2940674.698821743</v>
      </c>
      <c r="AT60" s="22">
        <v>0.67169344915465057</v>
      </c>
      <c r="AU60" s="179">
        <f>SUM(AU62:AU66)</f>
        <v>6734100</v>
      </c>
      <c r="AV60" s="178">
        <f>SUM(AV62:AV66)</f>
        <v>2121883.2332899999</v>
      </c>
      <c r="AW60" s="178">
        <v>4612216.7667100001</v>
      </c>
      <c r="AX60" s="18">
        <v>0.31509529607371434</v>
      </c>
      <c r="AY60" s="178">
        <f>SUM(AY62:AY66)</f>
        <v>6344600</v>
      </c>
      <c r="AZ60" s="178">
        <f>SUM(AZ62:AZ66)</f>
        <v>4722843.18267</v>
      </c>
      <c r="BA60" s="178">
        <f>+AY60-AZ60</f>
        <v>1621756.81733</v>
      </c>
      <c r="BB60" s="18">
        <f>+AZ60/AY60</f>
        <v>0.74438785465908019</v>
      </c>
      <c r="BC60" s="180">
        <f>SUM(BC62:BC66)</f>
        <v>2532765.5182089</v>
      </c>
    </row>
    <row r="61" spans="1:55" ht="12.75" x14ac:dyDescent="0.2">
      <c r="A61" s="44"/>
      <c r="B61" s="45"/>
      <c r="C61" s="148"/>
      <c r="D61" s="163"/>
      <c r="E61" s="168"/>
      <c r="F61" s="164"/>
      <c r="G61" s="148"/>
      <c r="H61" s="163"/>
      <c r="I61" s="168"/>
      <c r="J61" s="164"/>
      <c r="K61" s="119"/>
      <c r="L61" s="45"/>
      <c r="M61" s="168"/>
      <c r="N61" s="164"/>
      <c r="O61" s="148"/>
      <c r="P61" s="163"/>
      <c r="Q61" s="168"/>
      <c r="R61" s="164"/>
      <c r="S61" s="148"/>
      <c r="T61" s="163"/>
      <c r="U61" s="168"/>
      <c r="V61" s="164"/>
      <c r="W61" s="148"/>
      <c r="X61" s="163"/>
      <c r="Y61" s="168"/>
      <c r="Z61" s="164"/>
      <c r="AA61" s="148"/>
      <c r="AB61" s="163"/>
      <c r="AC61" s="168"/>
      <c r="AD61" s="165"/>
      <c r="AE61" s="148"/>
      <c r="AF61" s="126"/>
      <c r="AG61" s="168"/>
      <c r="AH61" s="166"/>
      <c r="AI61" s="186"/>
      <c r="AJ61" s="168"/>
      <c r="AK61" s="168"/>
      <c r="AL61" s="170"/>
      <c r="AM61" s="182"/>
      <c r="AN61" s="181"/>
      <c r="AO61" s="181"/>
      <c r="AP61" s="183"/>
      <c r="AQ61" s="184"/>
      <c r="AR61" s="168"/>
      <c r="AS61" s="168"/>
      <c r="AT61" s="168"/>
      <c r="AU61" s="186"/>
      <c r="AV61" s="168"/>
      <c r="AW61" s="168"/>
      <c r="AX61" s="170"/>
      <c r="AY61" s="184"/>
      <c r="AZ61" s="168"/>
      <c r="BA61" s="168"/>
      <c r="BB61" s="170"/>
      <c r="BC61" s="187"/>
    </row>
    <row r="62" spans="1:55" ht="12.75" x14ac:dyDescent="0.2">
      <c r="A62" s="44">
        <v>13230201</v>
      </c>
      <c r="B62" s="45" t="s">
        <v>421</v>
      </c>
      <c r="C62" s="148">
        <v>0</v>
      </c>
      <c r="D62" s="163">
        <v>0</v>
      </c>
      <c r="E62" s="158">
        <f t="shared" ref="E62:E66" si="95">+C62-D62</f>
        <v>0</v>
      </c>
      <c r="F62" s="164" t="s">
        <v>12</v>
      </c>
      <c r="G62" s="148">
        <v>0</v>
      </c>
      <c r="H62" s="163">
        <v>0</v>
      </c>
      <c r="I62" s="158">
        <f t="shared" ref="I62:I66" si="96">+G62-H62</f>
        <v>0</v>
      </c>
      <c r="J62" s="164" t="s">
        <v>12</v>
      </c>
      <c r="K62" s="119">
        <v>0</v>
      </c>
      <c r="L62" s="131">
        <v>3544289.1012300001</v>
      </c>
      <c r="M62" s="158">
        <f t="shared" ref="M62:M66" si="97">+K62-L62</f>
        <v>-3544289.1012300001</v>
      </c>
      <c r="N62" s="164" t="s">
        <v>12</v>
      </c>
      <c r="O62" s="148">
        <v>0</v>
      </c>
      <c r="P62" s="163">
        <v>7110189.5905299997</v>
      </c>
      <c r="Q62" s="158">
        <f t="shared" ref="Q62:Q66" si="98">+O62-P62</f>
        <v>-7110189.5905299997</v>
      </c>
      <c r="R62" s="164" t="s">
        <v>12</v>
      </c>
      <c r="S62" s="148">
        <v>4919484</v>
      </c>
      <c r="T62" s="163">
        <v>4992500.0252400003</v>
      </c>
      <c r="U62" s="158">
        <f t="shared" ref="U62:U66" si="99">+S62-T62</f>
        <v>-73016.025240000337</v>
      </c>
      <c r="V62" s="164">
        <f>+T62/S62</f>
        <v>1.0148422121588363</v>
      </c>
      <c r="W62" s="148">
        <v>0</v>
      </c>
      <c r="X62" s="163">
        <v>31408114.430400003</v>
      </c>
      <c r="Y62" s="158">
        <f t="shared" ref="Y62:Y66" si="100">+W62-X62</f>
        <v>-31408114.430400003</v>
      </c>
      <c r="Z62" s="164" t="s">
        <v>12</v>
      </c>
      <c r="AA62" s="148">
        <v>8152891.0640000002</v>
      </c>
      <c r="AB62" s="163">
        <v>19015904.142619997</v>
      </c>
      <c r="AC62" s="158">
        <f t="shared" ref="AC62:AC66" si="101">+AA62-AB62</f>
        <v>-10863013.078619998</v>
      </c>
      <c r="AD62" s="164">
        <f t="shared" ref="AD62:AD66" si="102">+AB62/AA62</f>
        <v>2.3324123913033552</v>
      </c>
      <c r="AE62" s="148">
        <v>8047677.7210675199</v>
      </c>
      <c r="AF62" s="126">
        <v>30225877.213309988</v>
      </c>
      <c r="AG62" s="158">
        <f t="shared" ref="AG62:AG66" si="103">+AE62-AF62</f>
        <v>-22178199.49224247</v>
      </c>
      <c r="AH62" s="166">
        <f>+AF62/AE62</f>
        <v>3.7558508505110146</v>
      </c>
      <c r="AI62" s="159">
        <v>0</v>
      </c>
      <c r="AJ62" s="158">
        <v>0</v>
      </c>
      <c r="AK62" s="158">
        <f t="shared" ref="AK62:AK66" si="104">+AI62-AJ62</f>
        <v>0</v>
      </c>
      <c r="AL62" s="16" t="s">
        <v>12</v>
      </c>
      <c r="AM62" s="159">
        <v>0</v>
      </c>
      <c r="AN62" s="158">
        <v>0</v>
      </c>
      <c r="AO62" s="158">
        <f t="shared" ref="AO62:AO66" si="105">+AM62-AN62</f>
        <v>0</v>
      </c>
      <c r="AP62" s="16" t="s">
        <v>12</v>
      </c>
      <c r="AQ62" s="158">
        <v>0</v>
      </c>
      <c r="AR62" s="158">
        <v>0</v>
      </c>
      <c r="AS62" s="158">
        <v>0</v>
      </c>
      <c r="AT62" s="21" t="s">
        <v>12</v>
      </c>
      <c r="AU62" s="159">
        <v>0</v>
      </c>
      <c r="AV62" s="158">
        <v>0</v>
      </c>
      <c r="AW62" s="158">
        <v>0</v>
      </c>
      <c r="AX62" s="16" t="s">
        <v>12</v>
      </c>
      <c r="AY62" s="158">
        <v>0</v>
      </c>
      <c r="AZ62" s="158">
        <v>0</v>
      </c>
      <c r="BA62" s="158">
        <f t="shared" ref="BA62:BA66" si="106">+AY62-AZ62</f>
        <v>0</v>
      </c>
      <c r="BB62" s="16" t="s">
        <v>12</v>
      </c>
      <c r="BC62" s="162">
        <f>+VLOOKUP(A62,[3]Contraloría!$A$10:$C$153,3,0)</f>
        <v>0</v>
      </c>
    </row>
    <row r="63" spans="1:55" ht="12.75" x14ac:dyDescent="0.2">
      <c r="A63" s="44">
        <v>13230203</v>
      </c>
      <c r="B63" s="45" t="s">
        <v>422</v>
      </c>
      <c r="C63" s="148">
        <v>0</v>
      </c>
      <c r="D63" s="163">
        <v>0</v>
      </c>
      <c r="E63" s="158">
        <f t="shared" si="95"/>
        <v>0</v>
      </c>
      <c r="F63" s="164" t="s">
        <v>12</v>
      </c>
      <c r="G63" s="148">
        <v>0</v>
      </c>
      <c r="H63" s="163">
        <v>0</v>
      </c>
      <c r="I63" s="158">
        <f t="shared" si="96"/>
        <v>0</v>
      </c>
      <c r="J63" s="164" t="s">
        <v>12</v>
      </c>
      <c r="K63" s="119">
        <v>0</v>
      </c>
      <c r="L63" s="131">
        <v>0</v>
      </c>
      <c r="M63" s="158">
        <f t="shared" si="97"/>
        <v>0</v>
      </c>
      <c r="N63" s="164" t="s">
        <v>12</v>
      </c>
      <c r="O63" s="148">
        <v>0</v>
      </c>
      <c r="P63" s="163">
        <v>0</v>
      </c>
      <c r="Q63" s="158">
        <f t="shared" si="98"/>
        <v>0</v>
      </c>
      <c r="R63" s="164" t="s">
        <v>12</v>
      </c>
      <c r="S63" s="148">
        <v>0</v>
      </c>
      <c r="T63" s="163">
        <v>0</v>
      </c>
      <c r="U63" s="158">
        <f t="shared" si="99"/>
        <v>0</v>
      </c>
      <c r="V63" s="164" t="s">
        <v>12</v>
      </c>
      <c r="W63" s="148">
        <v>0</v>
      </c>
      <c r="X63" s="163">
        <v>0</v>
      </c>
      <c r="Y63" s="158">
        <f t="shared" si="100"/>
        <v>0</v>
      </c>
      <c r="Z63" s="164" t="s">
        <v>12</v>
      </c>
      <c r="AA63" s="148">
        <v>0</v>
      </c>
      <c r="AB63" s="163">
        <v>0</v>
      </c>
      <c r="AC63" s="158">
        <f t="shared" si="101"/>
        <v>0</v>
      </c>
      <c r="AD63" s="164" t="s">
        <v>12</v>
      </c>
      <c r="AE63" s="148">
        <v>0</v>
      </c>
      <c r="AF63" s="126">
        <v>0</v>
      </c>
      <c r="AG63" s="158">
        <f t="shared" si="103"/>
        <v>0</v>
      </c>
      <c r="AH63" s="166" t="s">
        <v>12</v>
      </c>
      <c r="AI63" s="159">
        <v>0</v>
      </c>
      <c r="AJ63" s="158">
        <v>0</v>
      </c>
      <c r="AK63" s="158">
        <f t="shared" si="104"/>
        <v>0</v>
      </c>
      <c r="AL63" s="16" t="s">
        <v>12</v>
      </c>
      <c r="AM63" s="159">
        <v>0</v>
      </c>
      <c r="AN63" s="158">
        <v>0</v>
      </c>
      <c r="AO63" s="158">
        <f t="shared" si="105"/>
        <v>0</v>
      </c>
      <c r="AP63" s="16" t="s">
        <v>12</v>
      </c>
      <c r="AQ63" s="158">
        <v>0</v>
      </c>
      <c r="AR63" s="158">
        <v>0</v>
      </c>
      <c r="AS63" s="158">
        <v>0</v>
      </c>
      <c r="AT63" s="21" t="s">
        <v>12</v>
      </c>
      <c r="AU63" s="159">
        <v>0</v>
      </c>
      <c r="AV63" s="158">
        <v>0</v>
      </c>
      <c r="AW63" s="158">
        <v>0</v>
      </c>
      <c r="AX63" s="16" t="s">
        <v>12</v>
      </c>
      <c r="AY63" s="158">
        <v>0</v>
      </c>
      <c r="AZ63" s="158">
        <v>0</v>
      </c>
      <c r="BA63" s="158">
        <f t="shared" si="106"/>
        <v>0</v>
      </c>
      <c r="BB63" s="16" t="s">
        <v>12</v>
      </c>
      <c r="BC63" s="162">
        <f>+VLOOKUP(A63,[3]Contraloría!$A$10:$C$153,3,0)</f>
        <v>0</v>
      </c>
    </row>
    <row r="64" spans="1:55" ht="12.75" x14ac:dyDescent="0.2">
      <c r="A64" s="44">
        <v>13230205</v>
      </c>
      <c r="B64" s="45" t="s">
        <v>423</v>
      </c>
      <c r="C64" s="148">
        <v>0</v>
      </c>
      <c r="D64" s="163">
        <v>0</v>
      </c>
      <c r="E64" s="158">
        <f t="shared" si="95"/>
        <v>0</v>
      </c>
      <c r="F64" s="164" t="s">
        <v>12</v>
      </c>
      <c r="G64" s="148">
        <v>0</v>
      </c>
      <c r="H64" s="163">
        <v>0</v>
      </c>
      <c r="I64" s="158">
        <f t="shared" si="96"/>
        <v>0</v>
      </c>
      <c r="J64" s="164" t="s">
        <v>12</v>
      </c>
      <c r="K64" s="119">
        <v>0</v>
      </c>
      <c r="L64" s="131">
        <v>0</v>
      </c>
      <c r="M64" s="158">
        <f t="shared" si="97"/>
        <v>0</v>
      </c>
      <c r="N64" s="164" t="s">
        <v>12</v>
      </c>
      <c r="O64" s="148">
        <v>0</v>
      </c>
      <c r="P64" s="163">
        <v>0</v>
      </c>
      <c r="Q64" s="158">
        <f t="shared" si="98"/>
        <v>0</v>
      </c>
      <c r="R64" s="164" t="s">
        <v>12</v>
      </c>
      <c r="S64" s="148">
        <v>0</v>
      </c>
      <c r="T64" s="163">
        <v>0</v>
      </c>
      <c r="U64" s="158">
        <f t="shared" si="99"/>
        <v>0</v>
      </c>
      <c r="V64" s="164" t="s">
        <v>12</v>
      </c>
      <c r="W64" s="148">
        <v>0</v>
      </c>
      <c r="X64" s="163">
        <v>0</v>
      </c>
      <c r="Y64" s="158">
        <f t="shared" si="100"/>
        <v>0</v>
      </c>
      <c r="Z64" s="164" t="s">
        <v>12</v>
      </c>
      <c r="AA64" s="148">
        <v>0</v>
      </c>
      <c r="AB64" s="163">
        <v>0</v>
      </c>
      <c r="AC64" s="158">
        <f t="shared" si="101"/>
        <v>0</v>
      </c>
      <c r="AD64" s="164" t="s">
        <v>12</v>
      </c>
      <c r="AE64" s="148">
        <v>0</v>
      </c>
      <c r="AF64" s="126">
        <v>0</v>
      </c>
      <c r="AG64" s="158">
        <f t="shared" si="103"/>
        <v>0</v>
      </c>
      <c r="AH64" s="166" t="s">
        <v>12</v>
      </c>
      <c r="AI64" s="159">
        <v>0</v>
      </c>
      <c r="AJ64" s="158">
        <v>0</v>
      </c>
      <c r="AK64" s="158">
        <f t="shared" si="104"/>
        <v>0</v>
      </c>
      <c r="AL64" s="16" t="s">
        <v>12</v>
      </c>
      <c r="AM64" s="159">
        <v>0</v>
      </c>
      <c r="AN64" s="158">
        <v>0</v>
      </c>
      <c r="AO64" s="158">
        <f t="shared" si="105"/>
        <v>0</v>
      </c>
      <c r="AP64" s="16" t="s">
        <v>12</v>
      </c>
      <c r="AQ64" s="158">
        <v>0</v>
      </c>
      <c r="AR64" s="158">
        <v>0</v>
      </c>
      <c r="AS64" s="158">
        <v>0</v>
      </c>
      <c r="AT64" s="21" t="s">
        <v>12</v>
      </c>
      <c r="AU64" s="159">
        <v>0</v>
      </c>
      <c r="AV64" s="158">
        <v>0</v>
      </c>
      <c r="AW64" s="158">
        <v>0</v>
      </c>
      <c r="AX64" s="16" t="s">
        <v>12</v>
      </c>
      <c r="AY64" s="158">
        <v>0</v>
      </c>
      <c r="AZ64" s="158">
        <v>0</v>
      </c>
      <c r="BA64" s="158">
        <f t="shared" si="106"/>
        <v>0</v>
      </c>
      <c r="BB64" s="16" t="s">
        <v>12</v>
      </c>
      <c r="BC64" s="162">
        <f>+VLOOKUP(A64,[3]Contraloría!$A$10:$C$153,3,0)</f>
        <v>0</v>
      </c>
    </row>
    <row r="65" spans="1:55" ht="12.75" x14ac:dyDescent="0.2">
      <c r="A65" s="44">
        <v>13230206</v>
      </c>
      <c r="B65" s="45" t="s">
        <v>424</v>
      </c>
      <c r="C65" s="148">
        <v>0</v>
      </c>
      <c r="D65" s="163">
        <v>0</v>
      </c>
      <c r="E65" s="158">
        <f t="shared" si="95"/>
        <v>0</v>
      </c>
      <c r="F65" s="164" t="s">
        <v>12</v>
      </c>
      <c r="G65" s="148">
        <v>0</v>
      </c>
      <c r="H65" s="163">
        <v>0</v>
      </c>
      <c r="I65" s="158">
        <f t="shared" si="96"/>
        <v>0</v>
      </c>
      <c r="J65" s="164" t="s">
        <v>12</v>
      </c>
      <c r="K65" s="119">
        <v>0</v>
      </c>
      <c r="L65" s="131">
        <v>0</v>
      </c>
      <c r="M65" s="158">
        <f t="shared" si="97"/>
        <v>0</v>
      </c>
      <c r="N65" s="164" t="s">
        <v>12</v>
      </c>
      <c r="O65" s="148">
        <v>0</v>
      </c>
      <c r="P65" s="163">
        <v>0</v>
      </c>
      <c r="Q65" s="158">
        <f t="shared" si="98"/>
        <v>0</v>
      </c>
      <c r="R65" s="164" t="s">
        <v>12</v>
      </c>
      <c r="S65" s="148">
        <v>0</v>
      </c>
      <c r="T65" s="163">
        <v>0</v>
      </c>
      <c r="U65" s="158">
        <f t="shared" si="99"/>
        <v>0</v>
      </c>
      <c r="V65" s="164" t="s">
        <v>12</v>
      </c>
      <c r="W65" s="148">
        <v>0</v>
      </c>
      <c r="X65" s="163">
        <v>0</v>
      </c>
      <c r="Y65" s="158">
        <f t="shared" si="100"/>
        <v>0</v>
      </c>
      <c r="Z65" s="164" t="s">
        <v>12</v>
      </c>
      <c r="AA65" s="148">
        <v>0</v>
      </c>
      <c r="AB65" s="163">
        <v>0</v>
      </c>
      <c r="AC65" s="158">
        <f t="shared" si="101"/>
        <v>0</v>
      </c>
      <c r="AD65" s="164" t="s">
        <v>12</v>
      </c>
      <c r="AE65" s="148">
        <v>0</v>
      </c>
      <c r="AF65" s="126">
        <v>0</v>
      </c>
      <c r="AG65" s="158">
        <f t="shared" si="103"/>
        <v>0</v>
      </c>
      <c r="AH65" s="166" t="s">
        <v>12</v>
      </c>
      <c r="AI65" s="159">
        <v>0</v>
      </c>
      <c r="AJ65" s="158">
        <v>0</v>
      </c>
      <c r="AK65" s="158">
        <f t="shared" si="104"/>
        <v>0</v>
      </c>
      <c r="AL65" s="16" t="s">
        <v>12</v>
      </c>
      <c r="AM65" s="159">
        <v>0</v>
      </c>
      <c r="AN65" s="158">
        <v>0</v>
      </c>
      <c r="AO65" s="158">
        <f t="shared" si="105"/>
        <v>0</v>
      </c>
      <c r="AP65" s="16" t="s">
        <v>12</v>
      </c>
      <c r="AQ65" s="158">
        <v>0</v>
      </c>
      <c r="AR65" s="158">
        <v>0</v>
      </c>
      <c r="AS65" s="158">
        <v>0</v>
      </c>
      <c r="AT65" s="21" t="s">
        <v>12</v>
      </c>
      <c r="AU65" s="159">
        <v>0</v>
      </c>
      <c r="AV65" s="158">
        <v>0</v>
      </c>
      <c r="AW65" s="158">
        <v>0</v>
      </c>
      <c r="AX65" s="16" t="s">
        <v>12</v>
      </c>
      <c r="AY65" s="158">
        <v>0</v>
      </c>
      <c r="AZ65" s="158">
        <v>0</v>
      </c>
      <c r="BA65" s="158">
        <f t="shared" si="106"/>
        <v>0</v>
      </c>
      <c r="BB65" s="16" t="s">
        <v>12</v>
      </c>
      <c r="BC65" s="162">
        <f>+VLOOKUP(A65,[3]Contraloría!$A$10:$C$153,3,0)</f>
        <v>0</v>
      </c>
    </row>
    <row r="66" spans="1:55" ht="12.75" x14ac:dyDescent="0.2">
      <c r="A66" s="44">
        <v>13230207</v>
      </c>
      <c r="B66" s="45" t="s">
        <v>84</v>
      </c>
      <c r="C66" s="148">
        <v>2602088.8331880001</v>
      </c>
      <c r="D66" s="163">
        <v>1801953.5816000002</v>
      </c>
      <c r="E66" s="158">
        <f t="shared" si="95"/>
        <v>800135.25158799998</v>
      </c>
      <c r="F66" s="164">
        <f t="shared" ref="F66" si="107">+D66/C66</f>
        <v>0.69250271497929661</v>
      </c>
      <c r="G66" s="148">
        <v>2069439.2258045329</v>
      </c>
      <c r="H66" s="163">
        <v>2038235.5597299999</v>
      </c>
      <c r="I66" s="158">
        <f t="shared" si="96"/>
        <v>31203.666074533015</v>
      </c>
      <c r="J66" s="164">
        <f t="shared" ref="J66" si="108">+H66/G66</f>
        <v>0.98492168038305061</v>
      </c>
      <c r="K66" s="119">
        <v>2040892.3476488001</v>
      </c>
      <c r="L66" s="131">
        <v>4295365.0997299999</v>
      </c>
      <c r="M66" s="158">
        <f t="shared" si="97"/>
        <v>-2254472.7520811995</v>
      </c>
      <c r="N66" s="164">
        <f t="shared" ref="N66" si="109">+L66/K66</f>
        <v>2.1046504999043454</v>
      </c>
      <c r="O66" s="148">
        <v>3679062.6874331431</v>
      </c>
      <c r="P66" s="163">
        <v>5214176.1142899999</v>
      </c>
      <c r="Q66" s="158">
        <f t="shared" si="98"/>
        <v>-1535113.4268568568</v>
      </c>
      <c r="R66" s="164">
        <f t="shared" ref="R66" si="110">+P66/O66</f>
        <v>1.4172566648838198</v>
      </c>
      <c r="S66" s="148">
        <v>3021825.8802561429</v>
      </c>
      <c r="T66" s="163">
        <v>5347730.5302499998</v>
      </c>
      <c r="U66" s="158">
        <f t="shared" si="99"/>
        <v>-2325904.6499938569</v>
      </c>
      <c r="V66" s="164">
        <f t="shared" ref="V66" si="111">+T66/S66</f>
        <v>1.7697017439657057</v>
      </c>
      <c r="W66" s="148">
        <v>3236375.5177543294</v>
      </c>
      <c r="X66" s="163">
        <v>6903534.3688400015</v>
      </c>
      <c r="Y66" s="158">
        <f t="shared" si="100"/>
        <v>-3667158.8510856722</v>
      </c>
      <c r="Z66" s="164">
        <f t="shared" ref="Z66" si="112">+X66/W66</f>
        <v>2.1331067210736587</v>
      </c>
      <c r="AA66" s="148">
        <v>3585037.2174412999</v>
      </c>
      <c r="AB66" s="163">
        <v>7622928.5994700007</v>
      </c>
      <c r="AC66" s="158">
        <f t="shared" si="101"/>
        <v>-4037891.3820287008</v>
      </c>
      <c r="AD66" s="164">
        <f t="shared" si="102"/>
        <v>2.1263178419415714</v>
      </c>
      <c r="AE66" s="148">
        <v>4372199.2864317894</v>
      </c>
      <c r="AF66" s="126">
        <v>7594364.3336699996</v>
      </c>
      <c r="AG66" s="158">
        <f t="shared" si="103"/>
        <v>-3222165.0472382102</v>
      </c>
      <c r="AH66" s="166">
        <f t="shared" ref="AH66" si="113">+AF66/AE66</f>
        <v>1.7369666467943328</v>
      </c>
      <c r="AI66" s="159">
        <v>7966504.2685900005</v>
      </c>
      <c r="AJ66" s="158">
        <v>6657061.6824599989</v>
      </c>
      <c r="AK66" s="158">
        <f t="shared" si="104"/>
        <v>1309442.5861300016</v>
      </c>
      <c r="AL66" s="16">
        <f t="shared" ref="AL66" si="114">+AJ66/AI66</f>
        <v>0.83563147122222514</v>
      </c>
      <c r="AM66" s="159">
        <v>7546507.3051957572</v>
      </c>
      <c r="AN66" s="158">
        <v>6547109.2909100009</v>
      </c>
      <c r="AO66" s="158">
        <f t="shared" si="105"/>
        <v>999398.01428575628</v>
      </c>
      <c r="AP66" s="16">
        <f t="shared" ref="AP66" si="115">+AN66/AM66</f>
        <v>0.86756813796527132</v>
      </c>
      <c r="AQ66" s="158">
        <v>8957100.2809717432</v>
      </c>
      <c r="AR66" s="158">
        <v>6016425.5821500001</v>
      </c>
      <c r="AS66" s="158">
        <v>2940674.698821743</v>
      </c>
      <c r="AT66" s="21">
        <v>0.67169344915465057</v>
      </c>
      <c r="AU66" s="159">
        <v>6734100</v>
      </c>
      <c r="AV66" s="158">
        <v>2121883.2332899999</v>
      </c>
      <c r="AW66" s="158">
        <v>4612216.7667100001</v>
      </c>
      <c r="AX66" s="16">
        <v>0.31509529607371434</v>
      </c>
      <c r="AY66" s="158">
        <v>6344600</v>
      </c>
      <c r="AZ66" s="158">
        <v>4722843.18267</v>
      </c>
      <c r="BA66" s="158">
        <f t="shared" si="106"/>
        <v>1621756.81733</v>
      </c>
      <c r="BB66" s="16">
        <f t="shared" ref="BB66" si="116">+AZ66/AY66</f>
        <v>0.74438785465908019</v>
      </c>
      <c r="BC66" s="162">
        <f>+VLOOKUP(A66,[3]Contraloría!$A$10:$C$153,3,0)</f>
        <v>2532765.5182089</v>
      </c>
    </row>
    <row r="67" spans="1:55" ht="10.5" customHeight="1" x14ac:dyDescent="0.2">
      <c r="A67" s="44"/>
      <c r="B67" s="45"/>
      <c r="C67" s="148"/>
      <c r="D67" s="163"/>
      <c r="E67" s="158"/>
      <c r="F67" s="164"/>
      <c r="G67" s="148"/>
      <c r="H67" s="163"/>
      <c r="I67" s="158"/>
      <c r="J67" s="164"/>
      <c r="K67" s="119"/>
      <c r="L67" s="45"/>
      <c r="M67" s="158"/>
      <c r="N67" s="164"/>
      <c r="O67" s="148"/>
      <c r="P67" s="163"/>
      <c r="Q67" s="158"/>
      <c r="R67" s="164"/>
      <c r="S67" s="148"/>
      <c r="T67" s="163"/>
      <c r="U67" s="158"/>
      <c r="V67" s="164"/>
      <c r="W67" s="148"/>
      <c r="X67" s="163"/>
      <c r="Y67" s="158"/>
      <c r="Z67" s="164"/>
      <c r="AA67" s="148"/>
      <c r="AB67" s="163"/>
      <c r="AC67" s="158"/>
      <c r="AD67" s="165"/>
      <c r="AE67" s="148"/>
      <c r="AF67" s="126"/>
      <c r="AG67" s="158"/>
      <c r="AH67" s="166"/>
      <c r="AI67" s="159"/>
      <c r="AJ67" s="158"/>
      <c r="AK67" s="158"/>
      <c r="AL67" s="16"/>
      <c r="AM67" s="159"/>
      <c r="AN67" s="158"/>
      <c r="AO67" s="158"/>
      <c r="AP67" s="16"/>
      <c r="AQ67" s="158"/>
      <c r="AR67" s="158"/>
      <c r="AS67" s="158"/>
      <c r="AT67" s="21"/>
      <c r="AU67" s="159"/>
      <c r="AV67" s="158"/>
      <c r="AW67" s="158"/>
      <c r="AX67" s="16"/>
      <c r="AY67" s="158"/>
      <c r="AZ67" s="158"/>
      <c r="BA67" s="158"/>
      <c r="BB67" s="16"/>
      <c r="BC67" s="162"/>
    </row>
    <row r="68" spans="1:55" ht="12.75" x14ac:dyDescent="0.2">
      <c r="A68" s="41">
        <v>13300000</v>
      </c>
      <c r="B68" s="42" t="s">
        <v>56</v>
      </c>
      <c r="C68" s="238">
        <f>+C70</f>
        <v>3614672.2731687506</v>
      </c>
      <c r="D68" s="153">
        <f>+D70</f>
        <v>2484171.59454</v>
      </c>
      <c r="E68" s="178">
        <f>+C68-D68</f>
        <v>1130500.6786287506</v>
      </c>
      <c r="F68" s="154">
        <f>+D68/C68</f>
        <v>0.68724670089172057</v>
      </c>
      <c r="G68" s="147">
        <f>+G70</f>
        <v>2721056.1320004002</v>
      </c>
      <c r="H68" s="153">
        <f>+H70</f>
        <v>3582747.1658099997</v>
      </c>
      <c r="I68" s="178">
        <f>+G68-H68</f>
        <v>-861691.03380959947</v>
      </c>
      <c r="J68" s="154">
        <f>+H68/G68</f>
        <v>1.3166752143316214</v>
      </c>
      <c r="K68" s="118">
        <f>+K70</f>
        <v>4085762.4151974996</v>
      </c>
      <c r="L68" s="130">
        <f>+L70</f>
        <v>3974315.7337400001</v>
      </c>
      <c r="M68" s="178">
        <f>+K68-L68</f>
        <v>111446.68145749951</v>
      </c>
      <c r="N68" s="154">
        <f>+L68/K68</f>
        <v>0.97272316152232452</v>
      </c>
      <c r="O68" s="147">
        <f>+O70</f>
        <v>4513916.438860801</v>
      </c>
      <c r="P68" s="153">
        <f>+P70</f>
        <v>4178008.5390399997</v>
      </c>
      <c r="Q68" s="178">
        <f>+O68-P68</f>
        <v>335907.89982080134</v>
      </c>
      <c r="R68" s="154">
        <f>+P68/O68</f>
        <v>0.9255839348444882</v>
      </c>
      <c r="S68" s="147">
        <f>+S70</f>
        <v>4152396.3005705099</v>
      </c>
      <c r="T68" s="153">
        <f>+T70</f>
        <v>3764848.1690499997</v>
      </c>
      <c r="U68" s="178">
        <f>+S68-T68</f>
        <v>387548.13152051019</v>
      </c>
      <c r="V68" s="154">
        <f>+T68/S68</f>
        <v>0.90666879953937352</v>
      </c>
      <c r="W68" s="147">
        <f>+W70</f>
        <v>3513664.2890544003</v>
      </c>
      <c r="X68" s="153">
        <f>+X70</f>
        <v>4148201.5596199995</v>
      </c>
      <c r="Y68" s="178">
        <f>+W68-X68</f>
        <v>-634537.2705655992</v>
      </c>
      <c r="Z68" s="154">
        <f>+X68/W68</f>
        <v>1.180591319592563</v>
      </c>
      <c r="AA68" s="147">
        <f>+AA70</f>
        <v>3993940.9232854857</v>
      </c>
      <c r="AB68" s="153">
        <f>+AB70</f>
        <v>6107614.7861100007</v>
      </c>
      <c r="AC68" s="178">
        <f>+AA68-AB68</f>
        <v>-2113673.862824515</v>
      </c>
      <c r="AD68" s="154">
        <f>+AB68/AA68</f>
        <v>1.5292201120205278</v>
      </c>
      <c r="AE68" s="147">
        <f>+AE70</f>
        <v>4737616.5449184012</v>
      </c>
      <c r="AF68" s="125">
        <f>+AF70</f>
        <v>9886249.2448999994</v>
      </c>
      <c r="AG68" s="178">
        <f>+AE68-AF68</f>
        <v>-5148632.6999815982</v>
      </c>
      <c r="AH68" s="155">
        <f>+AF68/AE68</f>
        <v>2.0867558932147126</v>
      </c>
      <c r="AI68" s="179">
        <f>+AI70</f>
        <v>6549989.0999999996</v>
      </c>
      <c r="AJ68" s="178">
        <f>+AJ70</f>
        <v>6582353.7335900003</v>
      </c>
      <c r="AK68" s="178">
        <f>+AI68-AJ68</f>
        <v>-32364.633590000682</v>
      </c>
      <c r="AL68" s="18">
        <f>+AJ68/AI68</f>
        <v>1.0049411736563043</v>
      </c>
      <c r="AM68" s="179">
        <f>+AM70</f>
        <v>6635547.4193423996</v>
      </c>
      <c r="AN68" s="178">
        <f>+AN70</f>
        <v>6768568.6748900013</v>
      </c>
      <c r="AO68" s="178">
        <f>+AM68-AN68</f>
        <v>-133021.25554760173</v>
      </c>
      <c r="AP68" s="18">
        <f>+AN68/AM68</f>
        <v>1.0200467643648885</v>
      </c>
      <c r="AQ68" s="178">
        <f>+AQ70</f>
        <v>8197372.8830822399</v>
      </c>
      <c r="AR68" s="178">
        <f>+AR70</f>
        <v>6274255.0967300003</v>
      </c>
      <c r="AS68" s="178">
        <v>1923117.7863522395</v>
      </c>
      <c r="AT68" s="22">
        <v>0.76539827896310841</v>
      </c>
      <c r="AU68" s="179">
        <f>+AU70</f>
        <v>5442700</v>
      </c>
      <c r="AV68" s="178">
        <f>+AV70</f>
        <v>7902313.1234400002</v>
      </c>
      <c r="AW68" s="178">
        <v>-2459613.1234400002</v>
      </c>
      <c r="AX68" s="18">
        <v>1.4519104715380236</v>
      </c>
      <c r="AY68" s="178">
        <f>+AY70</f>
        <v>5448580</v>
      </c>
      <c r="AZ68" s="178">
        <f>+AZ70</f>
        <v>19403365.75454</v>
      </c>
      <c r="BA68" s="178">
        <f>+AY68-AZ68</f>
        <v>-13954785.75454</v>
      </c>
      <c r="BB68" s="18">
        <f>+AZ68/AY68</f>
        <v>3.5611784638456259</v>
      </c>
      <c r="BC68" s="180">
        <f>+BC70</f>
        <v>8891036.2796566654</v>
      </c>
    </row>
    <row r="69" spans="1:55" ht="11.25" customHeight="1" x14ac:dyDescent="0.2">
      <c r="A69" s="44"/>
      <c r="B69" s="45"/>
      <c r="C69" s="240"/>
      <c r="D69" s="163"/>
      <c r="E69" s="181"/>
      <c r="F69" s="164"/>
      <c r="G69" s="148"/>
      <c r="H69" s="163"/>
      <c r="I69" s="181"/>
      <c r="J69" s="164"/>
      <c r="K69" s="119"/>
      <c r="L69" s="45"/>
      <c r="M69" s="181"/>
      <c r="N69" s="164"/>
      <c r="O69" s="148"/>
      <c r="P69" s="163"/>
      <c r="Q69" s="181"/>
      <c r="R69" s="164"/>
      <c r="S69" s="148"/>
      <c r="T69" s="163"/>
      <c r="U69" s="181"/>
      <c r="V69" s="164"/>
      <c r="W69" s="148"/>
      <c r="X69" s="163"/>
      <c r="Y69" s="181"/>
      <c r="Z69" s="164"/>
      <c r="AA69" s="148"/>
      <c r="AB69" s="163"/>
      <c r="AC69" s="181"/>
      <c r="AD69" s="165"/>
      <c r="AE69" s="148"/>
      <c r="AF69" s="126"/>
      <c r="AG69" s="181"/>
      <c r="AH69" s="166"/>
      <c r="AI69" s="182"/>
      <c r="AJ69" s="181"/>
      <c r="AK69" s="181"/>
      <c r="AL69" s="183"/>
      <c r="AM69" s="182"/>
      <c r="AN69" s="181"/>
      <c r="AO69" s="181"/>
      <c r="AP69" s="183"/>
      <c r="AQ69" s="181"/>
      <c r="AR69" s="181"/>
      <c r="AS69" s="181"/>
      <c r="AT69" s="184"/>
      <c r="AU69" s="182"/>
      <c r="AV69" s="181"/>
      <c r="AW69" s="181"/>
      <c r="AX69" s="183"/>
      <c r="AY69" s="181"/>
      <c r="AZ69" s="181"/>
      <c r="BA69" s="181"/>
      <c r="BB69" s="183"/>
      <c r="BC69" s="185"/>
    </row>
    <row r="70" spans="1:55" ht="12.75" x14ac:dyDescent="0.2">
      <c r="A70" s="44">
        <v>13310900</v>
      </c>
      <c r="B70" s="45" t="s">
        <v>38</v>
      </c>
      <c r="C70" s="240">
        <v>3614672.2731687506</v>
      </c>
      <c r="D70" s="163">
        <v>2484171.59454</v>
      </c>
      <c r="E70" s="158">
        <f>+C70-D70</f>
        <v>1130500.6786287506</v>
      </c>
      <c r="F70" s="164">
        <f>+D70/C70</f>
        <v>0.68724670089172057</v>
      </c>
      <c r="G70" s="148">
        <v>2721056.1320004002</v>
      </c>
      <c r="H70" s="163">
        <v>3582747.1658099997</v>
      </c>
      <c r="I70" s="158">
        <f>+G70-H70</f>
        <v>-861691.03380959947</v>
      </c>
      <c r="J70" s="164">
        <f>+H70/G70</f>
        <v>1.3166752143316214</v>
      </c>
      <c r="K70" s="119">
        <v>4085762.4151974996</v>
      </c>
      <c r="L70" s="131">
        <v>3974315.7337400001</v>
      </c>
      <c r="M70" s="158">
        <f>+K70-L70</f>
        <v>111446.68145749951</v>
      </c>
      <c r="N70" s="164">
        <f>+L70/K70</f>
        <v>0.97272316152232452</v>
      </c>
      <c r="O70" s="148">
        <v>4513916.438860801</v>
      </c>
      <c r="P70" s="163">
        <v>4178008.5390399997</v>
      </c>
      <c r="Q70" s="158">
        <f>+O70-P70</f>
        <v>335907.89982080134</v>
      </c>
      <c r="R70" s="164">
        <f>+P70/O70</f>
        <v>0.9255839348444882</v>
      </c>
      <c r="S70" s="148">
        <v>4152396.3005705099</v>
      </c>
      <c r="T70" s="163">
        <v>3764848.1690499997</v>
      </c>
      <c r="U70" s="158">
        <f>+S70-T70</f>
        <v>387548.13152051019</v>
      </c>
      <c r="V70" s="164">
        <f>+T70/S70</f>
        <v>0.90666879953937352</v>
      </c>
      <c r="W70" s="148">
        <v>3513664.2890544003</v>
      </c>
      <c r="X70" s="163">
        <v>4148201.5596199995</v>
      </c>
      <c r="Y70" s="158">
        <f>+W70-X70</f>
        <v>-634537.2705655992</v>
      </c>
      <c r="Z70" s="164">
        <f>+X70/W70</f>
        <v>1.180591319592563</v>
      </c>
      <c r="AA70" s="148">
        <v>3993940.9232854857</v>
      </c>
      <c r="AB70" s="163">
        <v>6107614.7861100007</v>
      </c>
      <c r="AC70" s="158">
        <f>+AA70-AB70</f>
        <v>-2113673.862824515</v>
      </c>
      <c r="AD70" s="164">
        <f>+AB70/AA70</f>
        <v>1.5292201120205278</v>
      </c>
      <c r="AE70" s="148">
        <v>4737616.5449184012</v>
      </c>
      <c r="AF70" s="126">
        <v>9886249.2448999994</v>
      </c>
      <c r="AG70" s="158">
        <f>+AE70-AF70</f>
        <v>-5148632.6999815982</v>
      </c>
      <c r="AH70" s="166">
        <f>+AF70/AE70</f>
        <v>2.0867558932147126</v>
      </c>
      <c r="AI70" s="159">
        <v>6549989.0999999996</v>
      </c>
      <c r="AJ70" s="158">
        <v>6582353.7335900003</v>
      </c>
      <c r="AK70" s="158">
        <f>+AI70-AJ70</f>
        <v>-32364.633590000682</v>
      </c>
      <c r="AL70" s="16">
        <f>+AJ70/AI70</f>
        <v>1.0049411736563043</v>
      </c>
      <c r="AM70" s="159">
        <v>6635547.4193423996</v>
      </c>
      <c r="AN70" s="158">
        <v>6768568.6748900013</v>
      </c>
      <c r="AO70" s="158">
        <f>+AM70-AN70</f>
        <v>-133021.25554760173</v>
      </c>
      <c r="AP70" s="16">
        <f>+AN70/AM70</f>
        <v>1.0200467643648885</v>
      </c>
      <c r="AQ70" s="158">
        <v>8197372.8830822399</v>
      </c>
      <c r="AR70" s="158">
        <v>6274255.0967300003</v>
      </c>
      <c r="AS70" s="158">
        <v>1923117.7863522395</v>
      </c>
      <c r="AT70" s="21">
        <v>0.76539827896310841</v>
      </c>
      <c r="AU70" s="159">
        <v>5442700</v>
      </c>
      <c r="AV70" s="158">
        <v>7902313.1234400002</v>
      </c>
      <c r="AW70" s="158">
        <v>-2459613.1234400002</v>
      </c>
      <c r="AX70" s="16">
        <v>1.4519104715380236</v>
      </c>
      <c r="AY70" s="158">
        <v>5448580</v>
      </c>
      <c r="AZ70" s="158">
        <v>19403365.75454</v>
      </c>
      <c r="BA70" s="158">
        <f>+AY70-AZ70</f>
        <v>-13954785.75454</v>
      </c>
      <c r="BB70" s="16">
        <f>+AZ70/AY70</f>
        <v>3.5611784638456259</v>
      </c>
      <c r="BC70" s="162">
        <f>+VLOOKUP(A70,[3]Contraloría!$A$10:$C$153,3,0)</f>
        <v>8891036.2796566654</v>
      </c>
    </row>
    <row r="71" spans="1:55" ht="11.25" customHeight="1" x14ac:dyDescent="0.2">
      <c r="A71" s="44"/>
      <c r="B71" s="45"/>
      <c r="C71" s="240"/>
      <c r="D71" s="163"/>
      <c r="E71" s="158"/>
      <c r="F71" s="164"/>
      <c r="G71" s="148"/>
      <c r="H71" s="163"/>
      <c r="I71" s="158"/>
      <c r="J71" s="164"/>
      <c r="K71" s="119"/>
      <c r="L71" s="45"/>
      <c r="M71" s="158"/>
      <c r="N71" s="164"/>
      <c r="O71" s="148"/>
      <c r="P71" s="163"/>
      <c r="Q71" s="158"/>
      <c r="R71" s="164"/>
      <c r="S71" s="148"/>
      <c r="T71" s="163"/>
      <c r="U71" s="158"/>
      <c r="V71" s="164"/>
      <c r="W71" s="148"/>
      <c r="X71" s="163"/>
      <c r="Y71" s="158"/>
      <c r="Z71" s="164"/>
      <c r="AA71" s="148"/>
      <c r="AB71" s="163"/>
      <c r="AC71" s="158"/>
      <c r="AD71" s="165"/>
      <c r="AE71" s="148"/>
      <c r="AF71" s="126"/>
      <c r="AG71" s="158"/>
      <c r="AH71" s="166"/>
      <c r="AI71" s="159"/>
      <c r="AJ71" s="158"/>
      <c r="AK71" s="158"/>
      <c r="AL71" s="16"/>
      <c r="AM71" s="159"/>
      <c r="AN71" s="158"/>
      <c r="AO71" s="158"/>
      <c r="AP71" s="16"/>
      <c r="AQ71" s="158"/>
      <c r="AR71" s="158"/>
      <c r="AS71" s="158"/>
      <c r="AT71" s="21"/>
      <c r="AU71" s="159"/>
      <c r="AV71" s="158"/>
      <c r="AW71" s="158"/>
      <c r="AX71" s="16"/>
      <c r="AY71" s="158"/>
      <c r="AZ71" s="158"/>
      <c r="BA71" s="158"/>
      <c r="BB71" s="16"/>
      <c r="BC71" s="162"/>
    </row>
    <row r="72" spans="1:55" ht="12.75" x14ac:dyDescent="0.2">
      <c r="A72" s="41">
        <v>13400000</v>
      </c>
      <c r="B72" s="42" t="s">
        <v>71</v>
      </c>
      <c r="C72" s="238">
        <f>+C74</f>
        <v>0</v>
      </c>
      <c r="D72" s="153">
        <f>+D74</f>
        <v>0</v>
      </c>
      <c r="E72" s="111">
        <f>+C72-D72</f>
        <v>0</v>
      </c>
      <c r="F72" s="154" t="s">
        <v>12</v>
      </c>
      <c r="G72" s="147">
        <f>+G74</f>
        <v>0</v>
      </c>
      <c r="H72" s="153">
        <f>+H74</f>
        <v>0</v>
      </c>
      <c r="I72" s="111">
        <f>+G72-H72</f>
        <v>0</v>
      </c>
      <c r="J72" s="154" t="s">
        <v>12</v>
      </c>
      <c r="K72" s="118">
        <f>+K74</f>
        <v>0</v>
      </c>
      <c r="L72" s="130">
        <f>+L74</f>
        <v>0</v>
      </c>
      <c r="M72" s="111">
        <f>+K72-L72</f>
        <v>0</v>
      </c>
      <c r="N72" s="154" t="s">
        <v>12</v>
      </c>
      <c r="O72" s="147">
        <f>+O74</f>
        <v>0</v>
      </c>
      <c r="P72" s="153">
        <f>+P74</f>
        <v>0</v>
      </c>
      <c r="Q72" s="111">
        <f>+O72-P72</f>
        <v>0</v>
      </c>
      <c r="R72" s="154" t="s">
        <v>12</v>
      </c>
      <c r="S72" s="147">
        <f>+S74</f>
        <v>0</v>
      </c>
      <c r="T72" s="153">
        <f>+T74</f>
        <v>0</v>
      </c>
      <c r="U72" s="111">
        <f>+S72-T72</f>
        <v>0</v>
      </c>
      <c r="V72" s="154" t="s">
        <v>12</v>
      </c>
      <c r="W72" s="147">
        <f>+W74</f>
        <v>0</v>
      </c>
      <c r="X72" s="153">
        <f>+X74</f>
        <v>0</v>
      </c>
      <c r="Y72" s="111">
        <f>+W72-X72</f>
        <v>0</v>
      </c>
      <c r="Z72" s="154" t="s">
        <v>12</v>
      </c>
      <c r="AA72" s="147">
        <f>+AA74</f>
        <v>0</v>
      </c>
      <c r="AB72" s="153">
        <f>+AB74</f>
        <v>0</v>
      </c>
      <c r="AC72" s="111">
        <f>+AA72-AB72</f>
        <v>0</v>
      </c>
      <c r="AD72" s="154" t="s">
        <v>12</v>
      </c>
      <c r="AE72" s="147">
        <f>+AE74</f>
        <v>0</v>
      </c>
      <c r="AF72" s="125">
        <f>+AF74</f>
        <v>0</v>
      </c>
      <c r="AG72" s="111">
        <f>+AE72-AF72</f>
        <v>0</v>
      </c>
      <c r="AH72" s="155" t="s">
        <v>12</v>
      </c>
      <c r="AI72" s="46">
        <f>+AI74</f>
        <v>10908642.652000001</v>
      </c>
      <c r="AJ72" s="111">
        <f>+AJ74</f>
        <v>22834580.445470002</v>
      </c>
      <c r="AK72" s="111">
        <f>+AI72-AJ72</f>
        <v>-11925937.793470001</v>
      </c>
      <c r="AL72" s="18">
        <f>+AJ72/AI72</f>
        <v>2.0932558865408879</v>
      </c>
      <c r="AM72" s="46">
        <f>+AM74</f>
        <v>24170450.076497916</v>
      </c>
      <c r="AN72" s="111">
        <f>+AN74</f>
        <v>28363987.882740002</v>
      </c>
      <c r="AO72" s="111">
        <f>+AM72-AN72</f>
        <v>-4193537.806242086</v>
      </c>
      <c r="AP72" s="18">
        <f>+AN72/AM72</f>
        <v>1.1734985402824445</v>
      </c>
      <c r="AQ72" s="111">
        <f>+AQ74</f>
        <v>19334650.532626498</v>
      </c>
      <c r="AR72" s="111">
        <f>+AR74</f>
        <v>23482425.357539997</v>
      </c>
      <c r="AS72" s="111">
        <v>-4147774.824913498</v>
      </c>
      <c r="AT72" s="22">
        <v>1.2145254613169389</v>
      </c>
      <c r="AU72" s="46">
        <f>+AU74</f>
        <v>23797600</v>
      </c>
      <c r="AV72" s="111">
        <f>+AV74</f>
        <v>29557170.891590003</v>
      </c>
      <c r="AW72" s="111">
        <v>-5759570.8915900029</v>
      </c>
      <c r="AX72" s="18">
        <v>1.2420231826566546</v>
      </c>
      <c r="AY72" s="111">
        <f>+AY74</f>
        <v>20207272.925974317</v>
      </c>
      <c r="AZ72" s="111">
        <f>+AZ74</f>
        <v>32888888.526749995</v>
      </c>
      <c r="BA72" s="111">
        <f>+AY72-AZ72</f>
        <v>-12681615.600775678</v>
      </c>
      <c r="BB72" s="18">
        <f>+AZ72/AY72</f>
        <v>1.6275767960987353</v>
      </c>
      <c r="BC72" s="145">
        <f>+VLOOKUP(A72,[3]Contraloría!$A$10:$C$153,3,0)</f>
        <v>20409345.655234061</v>
      </c>
    </row>
    <row r="73" spans="1:55" ht="10.5" customHeight="1" x14ac:dyDescent="0.2">
      <c r="A73" s="44"/>
      <c r="B73" s="45"/>
      <c r="C73" s="240"/>
      <c r="D73" s="163"/>
      <c r="E73" s="158"/>
      <c r="F73" s="164"/>
      <c r="G73" s="148"/>
      <c r="H73" s="163"/>
      <c r="I73" s="158"/>
      <c r="J73" s="164"/>
      <c r="K73" s="119"/>
      <c r="L73" s="45"/>
      <c r="M73" s="158"/>
      <c r="N73" s="164"/>
      <c r="O73" s="148"/>
      <c r="P73" s="163"/>
      <c r="Q73" s="158"/>
      <c r="R73" s="164"/>
      <c r="S73" s="148"/>
      <c r="T73" s="163"/>
      <c r="U73" s="158"/>
      <c r="V73" s="164"/>
      <c r="W73" s="148"/>
      <c r="X73" s="163"/>
      <c r="Y73" s="158"/>
      <c r="Z73" s="164"/>
      <c r="AA73" s="148"/>
      <c r="AB73" s="163"/>
      <c r="AC73" s="158"/>
      <c r="AD73" s="165"/>
      <c r="AE73" s="148"/>
      <c r="AF73" s="126"/>
      <c r="AG73" s="158"/>
      <c r="AH73" s="166"/>
      <c r="AI73" s="159"/>
      <c r="AJ73" s="158"/>
      <c r="AK73" s="158"/>
      <c r="AL73" s="16"/>
      <c r="AM73" s="159"/>
      <c r="AN73" s="158"/>
      <c r="AO73" s="158"/>
      <c r="AP73" s="16"/>
      <c r="AQ73" s="21"/>
      <c r="AR73" s="168"/>
      <c r="AS73" s="168"/>
      <c r="AT73" s="168"/>
      <c r="AU73" s="25"/>
      <c r="AV73" s="168"/>
      <c r="AW73" s="168"/>
      <c r="AX73" s="170"/>
      <c r="AY73" s="158"/>
      <c r="AZ73" s="158"/>
      <c r="BA73" s="158"/>
      <c r="BB73" s="16"/>
      <c r="BC73" s="162"/>
    </row>
    <row r="74" spans="1:55" ht="12.75" x14ac:dyDescent="0.2">
      <c r="A74" s="44">
        <v>13490000</v>
      </c>
      <c r="B74" s="45" t="s">
        <v>72</v>
      </c>
      <c r="C74" s="240">
        <v>0</v>
      </c>
      <c r="D74" s="163">
        <v>0</v>
      </c>
      <c r="E74" s="158">
        <f>+C74-D74</f>
        <v>0</v>
      </c>
      <c r="F74" s="164" t="s">
        <v>12</v>
      </c>
      <c r="G74" s="148">
        <v>0</v>
      </c>
      <c r="H74" s="163">
        <v>0</v>
      </c>
      <c r="I74" s="158">
        <f>+G74-H74</f>
        <v>0</v>
      </c>
      <c r="J74" s="164" t="s">
        <v>12</v>
      </c>
      <c r="K74" s="119">
        <v>0</v>
      </c>
      <c r="L74" s="131">
        <v>0</v>
      </c>
      <c r="M74" s="158">
        <f>+K74-L74</f>
        <v>0</v>
      </c>
      <c r="N74" s="164" t="s">
        <v>12</v>
      </c>
      <c r="O74" s="148">
        <v>0</v>
      </c>
      <c r="P74" s="163">
        <v>0</v>
      </c>
      <c r="Q74" s="158">
        <f>+O74-P74</f>
        <v>0</v>
      </c>
      <c r="R74" s="164" t="s">
        <v>12</v>
      </c>
      <c r="S74" s="148">
        <v>0</v>
      </c>
      <c r="T74" s="163">
        <v>0</v>
      </c>
      <c r="U74" s="158">
        <f>+S74-T74</f>
        <v>0</v>
      </c>
      <c r="V74" s="164" t="s">
        <v>12</v>
      </c>
      <c r="W74" s="148">
        <v>0</v>
      </c>
      <c r="X74" s="163">
        <v>0</v>
      </c>
      <c r="Y74" s="158">
        <f>+W74-X74</f>
        <v>0</v>
      </c>
      <c r="Z74" s="164" t="s">
        <v>12</v>
      </c>
      <c r="AA74" s="148">
        <v>0</v>
      </c>
      <c r="AB74" s="163">
        <v>0</v>
      </c>
      <c r="AC74" s="158">
        <f>+AA74-AB74</f>
        <v>0</v>
      </c>
      <c r="AD74" s="164" t="s">
        <v>12</v>
      </c>
      <c r="AE74" s="148">
        <v>0</v>
      </c>
      <c r="AF74" s="126">
        <v>0</v>
      </c>
      <c r="AG74" s="158">
        <f>+AE74-AF74</f>
        <v>0</v>
      </c>
      <c r="AH74" s="166" t="s">
        <v>12</v>
      </c>
      <c r="AI74" s="159">
        <v>10908642.652000001</v>
      </c>
      <c r="AJ74" s="158">
        <v>22834580.445470002</v>
      </c>
      <c r="AK74" s="158">
        <f>+AI74-AJ74</f>
        <v>-11925937.793470001</v>
      </c>
      <c r="AL74" s="16">
        <f>+AJ74/AI74</f>
        <v>2.0932558865408879</v>
      </c>
      <c r="AM74" s="159">
        <v>24170450.076497916</v>
      </c>
      <c r="AN74" s="158">
        <v>28363987.882740002</v>
      </c>
      <c r="AO74" s="158">
        <f>+AM74-AN74</f>
        <v>-4193537.806242086</v>
      </c>
      <c r="AP74" s="16">
        <f>+AN74/AM74</f>
        <v>1.1734985402824445</v>
      </c>
      <c r="AQ74" s="158">
        <v>19334650.532626498</v>
      </c>
      <c r="AR74" s="158">
        <v>23482425.357539997</v>
      </c>
      <c r="AS74" s="158">
        <v>-4147774.824913498</v>
      </c>
      <c r="AT74" s="21">
        <v>1.2145254613169389</v>
      </c>
      <c r="AU74" s="159">
        <v>23797600</v>
      </c>
      <c r="AV74" s="158">
        <v>29557170.891590003</v>
      </c>
      <c r="AW74" s="158">
        <v>-5759570.8915900029</v>
      </c>
      <c r="AX74" s="16">
        <v>1.2420231826566546</v>
      </c>
      <c r="AY74" s="158">
        <v>20207272.925974317</v>
      </c>
      <c r="AZ74" s="158">
        <v>32888888.526749995</v>
      </c>
      <c r="BA74" s="158">
        <f>+AY74-AZ74</f>
        <v>-12681615.600775678</v>
      </c>
      <c r="BB74" s="16">
        <f>+AZ74/AY74</f>
        <v>1.6275767960987353</v>
      </c>
      <c r="BC74" s="162">
        <f>+VLOOKUP(A74,[3]Contraloría!$A$10:$C$153,3,0)</f>
        <v>20409345.655234061</v>
      </c>
    </row>
    <row r="75" spans="1:55" ht="10.5" customHeight="1" x14ac:dyDescent="0.2">
      <c r="A75" s="44"/>
      <c r="B75" s="45"/>
      <c r="C75" s="240"/>
      <c r="D75" s="163"/>
      <c r="E75" s="181"/>
      <c r="F75" s="164"/>
      <c r="G75" s="148"/>
      <c r="H75" s="163"/>
      <c r="I75" s="181"/>
      <c r="J75" s="164"/>
      <c r="K75" s="119"/>
      <c r="L75" s="45"/>
      <c r="M75" s="181"/>
      <c r="N75" s="164"/>
      <c r="O75" s="148"/>
      <c r="P75" s="163"/>
      <c r="Q75" s="181"/>
      <c r="R75" s="164"/>
      <c r="S75" s="148"/>
      <c r="T75" s="163"/>
      <c r="U75" s="181"/>
      <c r="V75" s="164"/>
      <c r="W75" s="148"/>
      <c r="X75" s="163"/>
      <c r="Y75" s="181"/>
      <c r="Z75" s="164"/>
      <c r="AA75" s="148"/>
      <c r="AB75" s="163"/>
      <c r="AC75" s="181"/>
      <c r="AD75" s="165"/>
      <c r="AE75" s="148"/>
      <c r="AF75" s="126"/>
      <c r="AG75" s="181"/>
      <c r="AH75" s="166"/>
      <c r="AI75" s="182"/>
      <c r="AJ75" s="181"/>
      <c r="AK75" s="181"/>
      <c r="AL75" s="183"/>
      <c r="AM75" s="182"/>
      <c r="AN75" s="181"/>
      <c r="AO75" s="181"/>
      <c r="AP75" s="183"/>
      <c r="AQ75" s="181"/>
      <c r="AR75" s="181"/>
      <c r="AS75" s="181"/>
      <c r="AT75" s="184"/>
      <c r="AU75" s="182"/>
      <c r="AV75" s="181"/>
      <c r="AW75" s="181"/>
      <c r="AX75" s="183"/>
      <c r="AY75" s="181"/>
      <c r="AZ75" s="181"/>
      <c r="BA75" s="181"/>
      <c r="BB75" s="183"/>
      <c r="BC75" s="185"/>
    </row>
    <row r="76" spans="1:55" ht="12.75" x14ac:dyDescent="0.2">
      <c r="A76" s="41">
        <v>13900000</v>
      </c>
      <c r="B76" s="42" t="s">
        <v>8</v>
      </c>
      <c r="C76" s="238">
        <f>+C78</f>
        <v>8858178.8305920009</v>
      </c>
      <c r="D76" s="153">
        <f>+D78</f>
        <v>6802140.9173400002</v>
      </c>
      <c r="E76" s="178">
        <f>+C76-D76</f>
        <v>2056037.9132520007</v>
      </c>
      <c r="F76" s="154">
        <f>+D76/C76</f>
        <v>0.7678938354516609</v>
      </c>
      <c r="G76" s="147">
        <f>+G78</f>
        <v>7831236.6171428571</v>
      </c>
      <c r="H76" s="153">
        <f>+H78</f>
        <v>2826559.1677700002</v>
      </c>
      <c r="I76" s="178">
        <f>+G76-H76</f>
        <v>5004677.4493728569</v>
      </c>
      <c r="J76" s="154">
        <f>+H76/G76</f>
        <v>0.36093395027581737</v>
      </c>
      <c r="K76" s="118">
        <f>+K78</f>
        <v>3306644.1983807995</v>
      </c>
      <c r="L76" s="130">
        <f>+L78</f>
        <v>3110199.4134</v>
      </c>
      <c r="M76" s="178">
        <f>+K76-L76</f>
        <v>196444.78498079954</v>
      </c>
      <c r="N76" s="154">
        <f>+L76/K76</f>
        <v>0.94059089118902028</v>
      </c>
      <c r="O76" s="147">
        <f>+O78</f>
        <v>4353859.4093002845</v>
      </c>
      <c r="P76" s="153">
        <f>+P78</f>
        <v>4341406.7500099996</v>
      </c>
      <c r="Q76" s="178">
        <f>+O76-P76</f>
        <v>12452.65929028485</v>
      </c>
      <c r="R76" s="154">
        <f>+P76/O76</f>
        <v>0.99713985728071863</v>
      </c>
      <c r="S76" s="147">
        <f>+S78</f>
        <v>4354203.3518221714</v>
      </c>
      <c r="T76" s="153">
        <f>+T78</f>
        <v>3537887.3675600002</v>
      </c>
      <c r="U76" s="178">
        <f>+S76-T76</f>
        <v>816315.9842621712</v>
      </c>
      <c r="V76" s="154">
        <f>+T76/S76</f>
        <v>0.81252231044272316</v>
      </c>
      <c r="W76" s="147">
        <f>+W78</f>
        <v>3888299.5974045997</v>
      </c>
      <c r="X76" s="153">
        <f>+X78</f>
        <v>2635654.2983999997</v>
      </c>
      <c r="Y76" s="178">
        <f>+W76-X76</f>
        <v>1252645.2990045999</v>
      </c>
      <c r="Z76" s="154">
        <f>+X76/W76</f>
        <v>0.67784239160975968</v>
      </c>
      <c r="AA76" s="147">
        <f>+AA78</f>
        <v>2919943.1605661144</v>
      </c>
      <c r="AB76" s="153">
        <f>+AB78</f>
        <v>2319254.9021800002</v>
      </c>
      <c r="AC76" s="178">
        <f>+AA76-AB76</f>
        <v>600688.25838611415</v>
      </c>
      <c r="AD76" s="154">
        <f>+AB76/AA76</f>
        <v>0.79428083857986687</v>
      </c>
      <c r="AE76" s="147">
        <f>+AE78</f>
        <v>2038303.7215911711</v>
      </c>
      <c r="AF76" s="125">
        <f>+AF78</f>
        <v>2292919.65967</v>
      </c>
      <c r="AG76" s="178">
        <f>+AE76-AF76</f>
        <v>-254615.93807882885</v>
      </c>
      <c r="AH76" s="155">
        <f>+AF76/AE76</f>
        <v>1.1249156028033285</v>
      </c>
      <c r="AI76" s="179">
        <f>+AI78</f>
        <v>2387425.3702199999</v>
      </c>
      <c r="AJ76" s="178">
        <f>+AJ78</f>
        <v>4454496.4161599996</v>
      </c>
      <c r="AK76" s="178">
        <f>+AI76-AJ76</f>
        <v>-2067071.0459399996</v>
      </c>
      <c r="AL76" s="18">
        <f>+AJ76/AI76</f>
        <v>1.8658159839147224</v>
      </c>
      <c r="AM76" s="179">
        <f>+AM78</f>
        <v>1916517.7828151996</v>
      </c>
      <c r="AN76" s="178">
        <f>+AN78</f>
        <v>2813867.9336700002</v>
      </c>
      <c r="AO76" s="178">
        <f>+AM76-AN76</f>
        <v>-897350.15085480059</v>
      </c>
      <c r="AP76" s="18">
        <f>+AN76/AM76</f>
        <v>1.4682190579712078</v>
      </c>
      <c r="AQ76" s="178">
        <f>+AQ78</f>
        <v>3297980.4232167359</v>
      </c>
      <c r="AR76" s="178">
        <f>+AR78</f>
        <v>4279079.0095099993</v>
      </c>
      <c r="AS76" s="178">
        <v>-981098.58629326336</v>
      </c>
      <c r="AT76" s="22">
        <v>1.2974846604263144</v>
      </c>
      <c r="AU76" s="179">
        <f>+AU78</f>
        <v>2604500</v>
      </c>
      <c r="AV76" s="178">
        <f>+AV78</f>
        <v>3447089.0581199997</v>
      </c>
      <c r="AW76" s="178">
        <v>-842589.05811999971</v>
      </c>
      <c r="AX76" s="18">
        <v>1.3235127886811286</v>
      </c>
      <c r="AY76" s="178">
        <f>+AY78</f>
        <v>3494700</v>
      </c>
      <c r="AZ76" s="178">
        <f>+AZ78</f>
        <v>4436271.093940001</v>
      </c>
      <c r="BA76" s="178">
        <f>+AY76-AZ76</f>
        <v>-941571.09394000098</v>
      </c>
      <c r="BB76" s="18">
        <f>+AZ76/AY76</f>
        <v>1.2694283039860363</v>
      </c>
      <c r="BC76" s="180">
        <f>+BC78</f>
        <v>3884800</v>
      </c>
    </row>
    <row r="77" spans="1:55" ht="12.75" x14ac:dyDescent="0.2">
      <c r="A77" s="44"/>
      <c r="B77" s="45"/>
      <c r="C77" s="148"/>
      <c r="D77" s="163"/>
      <c r="E77" s="181"/>
      <c r="F77" s="164"/>
      <c r="G77" s="148"/>
      <c r="H77" s="163"/>
      <c r="I77" s="181"/>
      <c r="J77" s="164"/>
      <c r="K77" s="119"/>
      <c r="L77" s="45"/>
      <c r="M77" s="181"/>
      <c r="N77" s="164"/>
      <c r="O77" s="148"/>
      <c r="P77" s="163"/>
      <c r="Q77" s="181"/>
      <c r="R77" s="164"/>
      <c r="S77" s="148"/>
      <c r="T77" s="163"/>
      <c r="U77" s="181"/>
      <c r="V77" s="164"/>
      <c r="W77" s="148"/>
      <c r="X77" s="163"/>
      <c r="Y77" s="181"/>
      <c r="Z77" s="164"/>
      <c r="AA77" s="148"/>
      <c r="AB77" s="163"/>
      <c r="AC77" s="181"/>
      <c r="AD77" s="165"/>
      <c r="AE77" s="148"/>
      <c r="AF77" s="126"/>
      <c r="AG77" s="181"/>
      <c r="AH77" s="166"/>
      <c r="AI77" s="182"/>
      <c r="AJ77" s="181"/>
      <c r="AK77" s="181"/>
      <c r="AL77" s="183"/>
      <c r="AM77" s="182"/>
      <c r="AN77" s="181"/>
      <c r="AO77" s="181"/>
      <c r="AP77" s="183"/>
      <c r="AQ77" s="181"/>
      <c r="AR77" s="181"/>
      <c r="AS77" s="181"/>
      <c r="AT77" s="184"/>
      <c r="AU77" s="182"/>
      <c r="AV77" s="181"/>
      <c r="AW77" s="181"/>
      <c r="AX77" s="183"/>
      <c r="AY77" s="181"/>
      <c r="AZ77" s="181"/>
      <c r="BA77" s="181"/>
      <c r="BB77" s="183"/>
      <c r="BC77" s="185"/>
    </row>
    <row r="78" spans="1:55" ht="12.75" x14ac:dyDescent="0.2">
      <c r="A78" s="44">
        <v>13990000</v>
      </c>
      <c r="B78" s="45" t="s">
        <v>39</v>
      </c>
      <c r="C78" s="148">
        <v>8858178.8305920009</v>
      </c>
      <c r="D78" s="163">
        <v>6802140.9173400002</v>
      </c>
      <c r="E78" s="158">
        <f>+C78-D78</f>
        <v>2056037.9132520007</v>
      </c>
      <c r="F78" s="164">
        <f>+D78/C78</f>
        <v>0.7678938354516609</v>
      </c>
      <c r="G78" s="148">
        <v>7831236.6171428571</v>
      </c>
      <c r="H78" s="163">
        <v>2826559.1677700002</v>
      </c>
      <c r="I78" s="158">
        <f>+G78-H78</f>
        <v>5004677.4493728569</v>
      </c>
      <c r="J78" s="164">
        <f>+H78/G78</f>
        <v>0.36093395027581737</v>
      </c>
      <c r="K78" s="119">
        <v>3306644.1983807995</v>
      </c>
      <c r="L78" s="131">
        <v>3110199.4134</v>
      </c>
      <c r="M78" s="158">
        <f>+K78-L78</f>
        <v>196444.78498079954</v>
      </c>
      <c r="N78" s="164">
        <f>+L78/K78</f>
        <v>0.94059089118902028</v>
      </c>
      <c r="O78" s="148">
        <v>4353859.4093002845</v>
      </c>
      <c r="P78" s="163">
        <v>4341406.7500099996</v>
      </c>
      <c r="Q78" s="158">
        <f>+O78-P78</f>
        <v>12452.65929028485</v>
      </c>
      <c r="R78" s="164">
        <f>+P78/O78</f>
        <v>0.99713985728071863</v>
      </c>
      <c r="S78" s="148">
        <v>4354203.3518221714</v>
      </c>
      <c r="T78" s="163">
        <v>3537887.3675600002</v>
      </c>
      <c r="U78" s="158">
        <f>+S78-T78</f>
        <v>816315.9842621712</v>
      </c>
      <c r="V78" s="164">
        <f>+T78/S78</f>
        <v>0.81252231044272316</v>
      </c>
      <c r="W78" s="148">
        <v>3888299.5974045997</v>
      </c>
      <c r="X78" s="163">
        <v>2635654.2983999997</v>
      </c>
      <c r="Y78" s="158">
        <f>+W78-X78</f>
        <v>1252645.2990045999</v>
      </c>
      <c r="Z78" s="164">
        <f>+X78/W78</f>
        <v>0.67784239160975968</v>
      </c>
      <c r="AA78" s="148">
        <v>2919943.1605661144</v>
      </c>
      <c r="AB78" s="163">
        <v>2319254.9021800002</v>
      </c>
      <c r="AC78" s="158">
        <f>+AA78-AB78</f>
        <v>600688.25838611415</v>
      </c>
      <c r="AD78" s="164">
        <f>+AB78/AA78</f>
        <v>0.79428083857986687</v>
      </c>
      <c r="AE78" s="148">
        <v>2038303.7215911711</v>
      </c>
      <c r="AF78" s="126">
        <v>2292919.65967</v>
      </c>
      <c r="AG78" s="158">
        <f>+AE78-AF78</f>
        <v>-254615.93807882885</v>
      </c>
      <c r="AH78" s="166">
        <f>+AF78/AE78</f>
        <v>1.1249156028033285</v>
      </c>
      <c r="AI78" s="159">
        <v>2387425.3702199999</v>
      </c>
      <c r="AJ78" s="158">
        <v>4454496.4161599996</v>
      </c>
      <c r="AK78" s="158">
        <f>+AI78-AJ78</f>
        <v>-2067071.0459399996</v>
      </c>
      <c r="AL78" s="16">
        <f>+AJ78/AI78</f>
        <v>1.8658159839147224</v>
      </c>
      <c r="AM78" s="159">
        <v>1916517.7828151996</v>
      </c>
      <c r="AN78" s="158">
        <v>2813867.9336700002</v>
      </c>
      <c r="AO78" s="158">
        <f>+AM78-AN78</f>
        <v>-897350.15085480059</v>
      </c>
      <c r="AP78" s="16">
        <f>+AN78/AM78</f>
        <v>1.4682190579712078</v>
      </c>
      <c r="AQ78" s="158">
        <v>3297980.4232167359</v>
      </c>
      <c r="AR78" s="158">
        <v>4279079.0095099993</v>
      </c>
      <c r="AS78" s="158">
        <v>-981098.58629326336</v>
      </c>
      <c r="AT78" s="21">
        <v>1.2974846604263144</v>
      </c>
      <c r="AU78" s="159">
        <v>2604500</v>
      </c>
      <c r="AV78" s="158">
        <v>3447089.0581199997</v>
      </c>
      <c r="AW78" s="158">
        <v>-842589.05811999971</v>
      </c>
      <c r="AX78" s="16">
        <v>1.3235127886811286</v>
      </c>
      <c r="AY78" s="158">
        <v>3494700</v>
      </c>
      <c r="AZ78" s="158">
        <v>4436271.093940001</v>
      </c>
      <c r="BA78" s="158">
        <f>+AY78-AZ78</f>
        <v>-941571.09394000098</v>
      </c>
      <c r="BB78" s="16">
        <f>+AZ78/AY78</f>
        <v>1.2694283039860363</v>
      </c>
      <c r="BC78" s="162">
        <f>+VLOOKUP(A78,[3]Contraloría!$A$10:$C$153,3,0)</f>
        <v>3884800</v>
      </c>
    </row>
    <row r="79" spans="1:55" ht="10.5" customHeight="1" x14ac:dyDescent="0.2">
      <c r="A79" s="44"/>
      <c r="B79" s="45"/>
      <c r="C79" s="148"/>
      <c r="D79" s="163"/>
      <c r="E79" s="181"/>
      <c r="F79" s="164"/>
      <c r="G79" s="148"/>
      <c r="H79" s="163"/>
      <c r="I79" s="181"/>
      <c r="J79" s="164"/>
      <c r="K79" s="119"/>
      <c r="L79" s="45"/>
      <c r="M79" s="181"/>
      <c r="N79" s="164"/>
      <c r="O79" s="148"/>
      <c r="P79" s="163"/>
      <c r="Q79" s="181"/>
      <c r="R79" s="164"/>
      <c r="S79" s="148"/>
      <c r="T79" s="163"/>
      <c r="U79" s="181"/>
      <c r="V79" s="164"/>
      <c r="W79" s="148"/>
      <c r="X79" s="163"/>
      <c r="Y79" s="181"/>
      <c r="Z79" s="164"/>
      <c r="AA79" s="148"/>
      <c r="AB79" s="163"/>
      <c r="AC79" s="181"/>
      <c r="AD79" s="165"/>
      <c r="AE79" s="148"/>
      <c r="AF79" s="126"/>
      <c r="AG79" s="181"/>
      <c r="AH79" s="166"/>
      <c r="AI79" s="182"/>
      <c r="AJ79" s="181"/>
      <c r="AK79" s="181"/>
      <c r="AL79" s="183"/>
      <c r="AM79" s="182"/>
      <c r="AN79" s="181"/>
      <c r="AO79" s="181"/>
      <c r="AP79" s="183"/>
      <c r="AQ79" s="181"/>
      <c r="AR79" s="181"/>
      <c r="AS79" s="181"/>
      <c r="AT79" s="184"/>
      <c r="AU79" s="182"/>
      <c r="AV79" s="181"/>
      <c r="AW79" s="181"/>
      <c r="AX79" s="183"/>
      <c r="AY79" s="181"/>
      <c r="AZ79" s="181"/>
      <c r="BA79" s="181"/>
      <c r="BB79" s="183"/>
      <c r="BC79" s="185"/>
    </row>
    <row r="80" spans="1:55" ht="12.75" x14ac:dyDescent="0.2">
      <c r="A80" s="41">
        <v>14000000</v>
      </c>
      <c r="B80" s="42" t="s">
        <v>5</v>
      </c>
      <c r="C80" s="147">
        <f>+C82</f>
        <v>131621289.38</v>
      </c>
      <c r="D80" s="153">
        <f>+D82</f>
        <v>85858052.288289979</v>
      </c>
      <c r="E80" s="178">
        <f>+C80-D80</f>
        <v>45763237.091710016</v>
      </c>
      <c r="F80" s="154">
        <f>+D80/C80</f>
        <v>0.65231128408423122</v>
      </c>
      <c r="G80" s="147">
        <f>+G82</f>
        <v>155536061.90300003</v>
      </c>
      <c r="H80" s="153">
        <f>+H82</f>
        <v>172063264.71877</v>
      </c>
      <c r="I80" s="178">
        <f>+G80-H80</f>
        <v>-16527202.81576997</v>
      </c>
      <c r="J80" s="154">
        <f>+H80/G80</f>
        <v>1.1062596198820898</v>
      </c>
      <c r="K80" s="118">
        <f>+K82</f>
        <v>186049982.07115999</v>
      </c>
      <c r="L80" s="130">
        <f>+L82</f>
        <v>191425789.97060001</v>
      </c>
      <c r="M80" s="178">
        <f>+K80-L80</f>
        <v>-5375807.8994400203</v>
      </c>
      <c r="N80" s="154">
        <f>+L80/K80</f>
        <v>1.0288944284734405</v>
      </c>
      <c r="O80" s="147">
        <f>+O82</f>
        <v>168901782.433</v>
      </c>
      <c r="P80" s="153">
        <f>+P82</f>
        <v>188642857.04126999</v>
      </c>
      <c r="Q80" s="178">
        <f>+O80-P80</f>
        <v>-19741074.608269989</v>
      </c>
      <c r="R80" s="154">
        <f>+P80/O80</f>
        <v>1.1168790188232671</v>
      </c>
      <c r="S80" s="147">
        <f>+S82</f>
        <v>172128762.6972</v>
      </c>
      <c r="T80" s="153">
        <f>+T82</f>
        <v>159502137.12423</v>
      </c>
      <c r="U80" s="178">
        <f>+S80-T80</f>
        <v>12626625.572970003</v>
      </c>
      <c r="V80" s="154">
        <f>+T80/S80</f>
        <v>0.9266443017708661</v>
      </c>
      <c r="W80" s="147">
        <f>+W82</f>
        <v>194537017.54855001</v>
      </c>
      <c r="X80" s="153">
        <f>+X82</f>
        <v>165824496.92543</v>
      </c>
      <c r="Y80" s="178">
        <f>+W80-X80</f>
        <v>28712520.62312001</v>
      </c>
      <c r="Z80" s="154">
        <f>+X80/W80</f>
        <v>0.85240587634713627</v>
      </c>
      <c r="AA80" s="147">
        <f>+AA82</f>
        <v>282522429.76868004</v>
      </c>
      <c r="AB80" s="153">
        <f>+AB82</f>
        <v>246148282.44665</v>
      </c>
      <c r="AC80" s="178">
        <f>+AA80-AB80</f>
        <v>36374147.322030038</v>
      </c>
      <c r="AD80" s="154">
        <f>+AB80/AA80</f>
        <v>0.87125217862591664</v>
      </c>
      <c r="AE80" s="147">
        <f>+AE82</f>
        <v>232649832.88</v>
      </c>
      <c r="AF80" s="125">
        <f>+AF82</f>
        <v>262233543.46267003</v>
      </c>
      <c r="AG80" s="178">
        <f>+AE80-AF80</f>
        <v>-29583710.582670033</v>
      </c>
      <c r="AH80" s="155">
        <f>+AF80/AE80</f>
        <v>1.1271598187561527</v>
      </c>
      <c r="AI80" s="179">
        <f>+AI82</f>
        <v>253645479.93700001</v>
      </c>
      <c r="AJ80" s="178">
        <f>+AJ82</f>
        <v>254641916.13627997</v>
      </c>
      <c r="AK80" s="178">
        <f>+AI80-AJ80</f>
        <v>-996436.19927996397</v>
      </c>
      <c r="AL80" s="18">
        <f>+AJ80/AI80</f>
        <v>1.0039284603042304</v>
      </c>
      <c r="AM80" s="179">
        <f>+AM82</f>
        <v>286877228.47785997</v>
      </c>
      <c r="AN80" s="178">
        <f>+AN82</f>
        <v>331409881.30808002</v>
      </c>
      <c r="AO80" s="178">
        <f>+AM80-AN80</f>
        <v>-44532652.830220044</v>
      </c>
      <c r="AP80" s="18">
        <f>+AN80/AM80</f>
        <v>1.1552324423465241</v>
      </c>
      <c r="AQ80" s="178">
        <f>+AQ82</f>
        <v>330243111.55532998</v>
      </c>
      <c r="AR80" s="178">
        <f>+AR82</f>
        <v>222276176.64039001</v>
      </c>
      <c r="AS80" s="178">
        <v>107966934.91493995</v>
      </c>
      <c r="AT80" s="22">
        <v>0.6730683210727596</v>
      </c>
      <c r="AU80" s="179">
        <f>+AU82</f>
        <v>285687293.07893002</v>
      </c>
      <c r="AV80" s="178">
        <f>+AV82</f>
        <v>191002725.19949999</v>
      </c>
      <c r="AW80" s="178">
        <v>94684567.879429996</v>
      </c>
      <c r="AX80" s="18">
        <v>0.66857270108520206</v>
      </c>
      <c r="AY80" s="178">
        <f>+AY82</f>
        <v>254112826.47490999</v>
      </c>
      <c r="AZ80" s="178">
        <f>+AZ82</f>
        <v>172638370.51076999</v>
      </c>
      <c r="BA80" s="178">
        <f>+AY80-AZ80</f>
        <v>81474455.964139998</v>
      </c>
      <c r="BB80" s="18">
        <f>+AZ80/AY80</f>
        <v>0.67937684573279722</v>
      </c>
      <c r="BC80" s="180">
        <f>+BC82</f>
        <v>222668732.171</v>
      </c>
    </row>
    <row r="81" spans="1:55" ht="10.5" customHeight="1" x14ac:dyDescent="0.2">
      <c r="A81" s="44"/>
      <c r="B81" s="45"/>
      <c r="C81" s="148"/>
      <c r="D81" s="163"/>
      <c r="E81" s="181"/>
      <c r="F81" s="164"/>
      <c r="G81" s="148"/>
      <c r="H81" s="163"/>
      <c r="I81" s="181"/>
      <c r="J81" s="164"/>
      <c r="K81" s="119"/>
      <c r="L81" s="45"/>
      <c r="M81" s="181"/>
      <c r="N81" s="164"/>
      <c r="O81" s="148"/>
      <c r="P81" s="163"/>
      <c r="Q81" s="181"/>
      <c r="R81" s="164"/>
      <c r="S81" s="148"/>
      <c r="T81" s="163"/>
      <c r="U81" s="181"/>
      <c r="V81" s="164"/>
      <c r="W81" s="148"/>
      <c r="X81" s="163"/>
      <c r="Y81" s="181"/>
      <c r="Z81" s="164"/>
      <c r="AA81" s="148"/>
      <c r="AB81" s="163"/>
      <c r="AC81" s="181"/>
      <c r="AD81" s="165"/>
      <c r="AE81" s="148"/>
      <c r="AF81" s="126"/>
      <c r="AG81" s="181"/>
      <c r="AH81" s="166"/>
      <c r="AI81" s="182"/>
      <c r="AJ81" s="181"/>
      <c r="AK81" s="181"/>
      <c r="AL81" s="18"/>
      <c r="AM81" s="182"/>
      <c r="AN81" s="181"/>
      <c r="AO81" s="181"/>
      <c r="AP81" s="18"/>
      <c r="AQ81" s="181"/>
      <c r="AR81" s="181"/>
      <c r="AS81" s="181"/>
      <c r="AT81" s="22"/>
      <c r="AU81" s="182"/>
      <c r="AV81" s="181"/>
      <c r="AW81" s="181"/>
      <c r="AX81" s="18"/>
      <c r="AY81" s="181"/>
      <c r="AZ81" s="181"/>
      <c r="BA81" s="181"/>
      <c r="BB81" s="18"/>
      <c r="BC81" s="185"/>
    </row>
    <row r="82" spans="1:55" s="43" customFormat="1" ht="15" x14ac:dyDescent="0.2">
      <c r="A82" s="41">
        <v>14100000</v>
      </c>
      <c r="B82" s="42" t="s">
        <v>40</v>
      </c>
      <c r="C82" s="147">
        <f>+C84</f>
        <v>131621289.38</v>
      </c>
      <c r="D82" s="153">
        <f>+D84</f>
        <v>85858052.288289979</v>
      </c>
      <c r="E82" s="178">
        <f>+C82-D82</f>
        <v>45763237.091710016</v>
      </c>
      <c r="F82" s="154">
        <f>+D82/C82</f>
        <v>0.65231128408423122</v>
      </c>
      <c r="G82" s="147">
        <f>+G84</f>
        <v>155536061.90300003</v>
      </c>
      <c r="H82" s="153">
        <f>+H84</f>
        <v>172063264.71877</v>
      </c>
      <c r="I82" s="178">
        <f>+G82-H82</f>
        <v>-16527202.81576997</v>
      </c>
      <c r="J82" s="154">
        <f>+H82/G82</f>
        <v>1.1062596198820898</v>
      </c>
      <c r="K82" s="118">
        <f>+K84</f>
        <v>186049982.07115999</v>
      </c>
      <c r="L82" s="130">
        <f>+L84</f>
        <v>191425789.97060001</v>
      </c>
      <c r="M82" s="178">
        <f>+K82-L82</f>
        <v>-5375807.8994400203</v>
      </c>
      <c r="N82" s="154">
        <f>+L82/K82</f>
        <v>1.0288944284734405</v>
      </c>
      <c r="O82" s="147">
        <f>+O84</f>
        <v>168901782.433</v>
      </c>
      <c r="P82" s="153">
        <f>+P84</f>
        <v>188642857.04126999</v>
      </c>
      <c r="Q82" s="178">
        <f>+O82-P82</f>
        <v>-19741074.608269989</v>
      </c>
      <c r="R82" s="154">
        <f>+P82/O82</f>
        <v>1.1168790188232671</v>
      </c>
      <c r="S82" s="147">
        <f>+S84</f>
        <v>172128762.6972</v>
      </c>
      <c r="T82" s="153">
        <f>+T84</f>
        <v>159502137.12423</v>
      </c>
      <c r="U82" s="178">
        <f>+S82-T82</f>
        <v>12626625.572970003</v>
      </c>
      <c r="V82" s="154">
        <f>+T82/S82</f>
        <v>0.9266443017708661</v>
      </c>
      <c r="W82" s="147">
        <f>+W84</f>
        <v>194537017.54855001</v>
      </c>
      <c r="X82" s="153">
        <f>+X84</f>
        <v>165824496.92543</v>
      </c>
      <c r="Y82" s="178">
        <f>+W82-X82</f>
        <v>28712520.62312001</v>
      </c>
      <c r="Z82" s="154">
        <f>+X82/W82</f>
        <v>0.85240587634713627</v>
      </c>
      <c r="AA82" s="147">
        <f>+AA84</f>
        <v>282522429.76868004</v>
      </c>
      <c r="AB82" s="153">
        <f>+AB84</f>
        <v>246148282.44665</v>
      </c>
      <c r="AC82" s="178">
        <f>+AA82-AB82</f>
        <v>36374147.322030038</v>
      </c>
      <c r="AD82" s="154">
        <f>+AB82/AA82</f>
        <v>0.87125217862591664</v>
      </c>
      <c r="AE82" s="147">
        <f>+AE84</f>
        <v>232649832.88</v>
      </c>
      <c r="AF82" s="125">
        <f>+AF84</f>
        <v>262233543.46267003</v>
      </c>
      <c r="AG82" s="178">
        <f>+AE82-AF82</f>
        <v>-29583710.582670033</v>
      </c>
      <c r="AH82" s="155">
        <f t="shared" ref="AH82:AH84" si="117">+AF82/AE82</f>
        <v>1.1271598187561527</v>
      </c>
      <c r="AI82" s="179">
        <f>+AI84</f>
        <v>253645479.93700001</v>
      </c>
      <c r="AJ82" s="178">
        <f>+AJ84</f>
        <v>254641916.13627997</v>
      </c>
      <c r="AK82" s="178">
        <f>+AI82-AJ82</f>
        <v>-996436.19927996397</v>
      </c>
      <c r="AL82" s="18">
        <f t="shared" ref="AL82:AL84" si="118">+AJ82/AI82</f>
        <v>1.0039284603042304</v>
      </c>
      <c r="AM82" s="179">
        <f>+AM84+AM93</f>
        <v>286877228.47785997</v>
      </c>
      <c r="AN82" s="178">
        <f>+AN84+AN93</f>
        <v>331409881.30808002</v>
      </c>
      <c r="AO82" s="178">
        <f>+AM82-AN82</f>
        <v>-44532652.830220044</v>
      </c>
      <c r="AP82" s="18">
        <f t="shared" ref="AP82" si="119">+AN82/AM82</f>
        <v>1.1552324423465241</v>
      </c>
      <c r="AQ82" s="178">
        <f>+AQ84+AQ93</f>
        <v>330243111.55532998</v>
      </c>
      <c r="AR82" s="178">
        <f>+AR84+AR93</f>
        <v>222276176.64039001</v>
      </c>
      <c r="AS82" s="178">
        <v>107966934.91493995</v>
      </c>
      <c r="AT82" s="22">
        <v>0.6730683210727596</v>
      </c>
      <c r="AU82" s="179">
        <f>+AU84+AU93</f>
        <v>285687293.07893002</v>
      </c>
      <c r="AV82" s="178">
        <f>+AV84+AV93</f>
        <v>191002725.19949999</v>
      </c>
      <c r="AW82" s="178">
        <v>94684567.879429996</v>
      </c>
      <c r="AX82" s="18">
        <v>0.66857270108520206</v>
      </c>
      <c r="AY82" s="178">
        <f>+AY84+AY93</f>
        <v>254112826.47490999</v>
      </c>
      <c r="AZ82" s="178">
        <f>+AZ84+AZ93</f>
        <v>172638370.51076999</v>
      </c>
      <c r="BA82" s="178">
        <f>+AY82-AZ82</f>
        <v>81474455.964139998</v>
      </c>
      <c r="BB82" s="18">
        <f>+AZ82/AY82</f>
        <v>0.67937684573279722</v>
      </c>
      <c r="BC82" s="180">
        <f>+BC84+BC93</f>
        <v>222668732.171</v>
      </c>
    </row>
    <row r="83" spans="1:55" s="43" customFormat="1" ht="15" x14ac:dyDescent="0.2">
      <c r="A83" s="44"/>
      <c r="B83" s="45"/>
      <c r="C83" s="148"/>
      <c r="D83" s="163"/>
      <c r="E83" s="181"/>
      <c r="F83" s="164"/>
      <c r="G83" s="148"/>
      <c r="H83" s="163"/>
      <c r="I83" s="181"/>
      <c r="J83" s="164"/>
      <c r="K83" s="119"/>
      <c r="L83" s="45"/>
      <c r="M83" s="181"/>
      <c r="N83" s="164"/>
      <c r="O83" s="148"/>
      <c r="P83" s="163"/>
      <c r="Q83" s="181"/>
      <c r="R83" s="164"/>
      <c r="S83" s="148"/>
      <c r="T83" s="163"/>
      <c r="U83" s="181"/>
      <c r="V83" s="164"/>
      <c r="W83" s="148"/>
      <c r="X83" s="163"/>
      <c r="Y83" s="181"/>
      <c r="Z83" s="164"/>
      <c r="AA83" s="148"/>
      <c r="AB83" s="163"/>
      <c r="AC83" s="181"/>
      <c r="AD83" s="165"/>
      <c r="AE83" s="148"/>
      <c r="AF83" s="126"/>
      <c r="AG83" s="181"/>
      <c r="AH83" s="166"/>
      <c r="AI83" s="182"/>
      <c r="AJ83" s="181"/>
      <c r="AK83" s="181"/>
      <c r="AL83" s="183"/>
      <c r="AM83" s="182"/>
      <c r="AN83" s="181"/>
      <c r="AO83" s="181"/>
      <c r="AP83" s="183"/>
      <c r="AQ83" s="181"/>
      <c r="AR83" s="181"/>
      <c r="AS83" s="181"/>
      <c r="AT83" s="184"/>
      <c r="AU83" s="182"/>
      <c r="AV83" s="181"/>
      <c r="AW83" s="181"/>
      <c r="AX83" s="183"/>
      <c r="AY83" s="181"/>
      <c r="AZ83" s="181"/>
      <c r="BA83" s="181"/>
      <c r="BB83" s="183"/>
      <c r="BC83" s="185"/>
    </row>
    <row r="84" spans="1:55" ht="12.75" x14ac:dyDescent="0.2">
      <c r="A84" s="50" t="s">
        <v>9</v>
      </c>
      <c r="B84" s="42" t="s">
        <v>41</v>
      </c>
      <c r="C84" s="147">
        <f>SUM(C86:C91)</f>
        <v>131621289.38</v>
      </c>
      <c r="D84" s="125">
        <f>SUM(D86:D91)</f>
        <v>85858052.288289979</v>
      </c>
      <c r="E84" s="178">
        <f>+C84-D84</f>
        <v>45763237.091710016</v>
      </c>
      <c r="F84" s="154">
        <f>+D84/C84</f>
        <v>0.65231128408423122</v>
      </c>
      <c r="G84" s="147">
        <f>SUM(G86:G91)</f>
        <v>155536061.90300003</v>
      </c>
      <c r="H84" s="153">
        <f>SUM(H86:H91)</f>
        <v>172063264.71877</v>
      </c>
      <c r="I84" s="178">
        <f>+G84-H84</f>
        <v>-16527202.81576997</v>
      </c>
      <c r="J84" s="154">
        <f>+H84/G84</f>
        <v>1.1062596198820898</v>
      </c>
      <c r="K84" s="118">
        <f>SUM(K86:K91)</f>
        <v>186049982.07115999</v>
      </c>
      <c r="L84" s="130">
        <f>SUM(L86:L91)</f>
        <v>191425789.97060001</v>
      </c>
      <c r="M84" s="178">
        <f>+K84-L84</f>
        <v>-5375807.8994400203</v>
      </c>
      <c r="N84" s="154">
        <f>+L84/K84</f>
        <v>1.0288944284734405</v>
      </c>
      <c r="O84" s="147">
        <f>SUM(O86:O91)</f>
        <v>168901782.433</v>
      </c>
      <c r="P84" s="153">
        <f>SUM(P86:P91)</f>
        <v>188642857.04126999</v>
      </c>
      <c r="Q84" s="178">
        <f>+O84-P84</f>
        <v>-19741074.608269989</v>
      </c>
      <c r="R84" s="154">
        <f>+P84/O84</f>
        <v>1.1168790188232671</v>
      </c>
      <c r="S84" s="147">
        <f>SUM(S86:S91)</f>
        <v>172128762.6972</v>
      </c>
      <c r="T84" s="153">
        <f>SUM(T86:T91)</f>
        <v>159502137.12423</v>
      </c>
      <c r="U84" s="178">
        <f>+S84-T84</f>
        <v>12626625.572970003</v>
      </c>
      <c r="V84" s="154">
        <f>+T84/S84</f>
        <v>0.9266443017708661</v>
      </c>
      <c r="W84" s="147">
        <f>SUM(W86:W91)</f>
        <v>194537017.54855001</v>
      </c>
      <c r="X84" s="153">
        <f>SUM(X86:X91)</f>
        <v>165824496.92543</v>
      </c>
      <c r="Y84" s="178">
        <f>+W84-X84</f>
        <v>28712520.62312001</v>
      </c>
      <c r="Z84" s="154">
        <f>+X84/W84</f>
        <v>0.85240587634713627</v>
      </c>
      <c r="AA84" s="147">
        <f>SUM(AA86:AA91)</f>
        <v>282522429.76868004</v>
      </c>
      <c r="AB84" s="153">
        <f>SUM(AB86:AB91)</f>
        <v>246148282.44665</v>
      </c>
      <c r="AC84" s="178">
        <f>+AA84-AB84</f>
        <v>36374147.322030038</v>
      </c>
      <c r="AD84" s="154">
        <f>+AB84/AA84</f>
        <v>0.87125217862591664</v>
      </c>
      <c r="AE84" s="147">
        <f>SUM(AE86:AE91)</f>
        <v>232649832.88</v>
      </c>
      <c r="AF84" s="125">
        <f>SUM(AF86:AF91)</f>
        <v>262233543.46267003</v>
      </c>
      <c r="AG84" s="178">
        <f>+AE84-AF84</f>
        <v>-29583710.582670033</v>
      </c>
      <c r="AH84" s="155">
        <f t="shared" si="117"/>
        <v>1.1271598187561527</v>
      </c>
      <c r="AI84" s="179">
        <f>SUM(AI86:AI91)</f>
        <v>253645479.93700001</v>
      </c>
      <c r="AJ84" s="178">
        <f>SUM(AJ86:AJ91)</f>
        <v>254641916.13627997</v>
      </c>
      <c r="AK84" s="178">
        <f>+AI84-AJ84</f>
        <v>-996436.19927996397</v>
      </c>
      <c r="AL84" s="18">
        <f t="shared" si="118"/>
        <v>1.0039284603042304</v>
      </c>
      <c r="AM84" s="179">
        <f>SUM(AM86:AM91)</f>
        <v>285786068.47785997</v>
      </c>
      <c r="AN84" s="178">
        <f>SUM(AN86:AN91)</f>
        <v>331409881.30808002</v>
      </c>
      <c r="AO84" s="178">
        <f>+AM84-AN84</f>
        <v>-45623812.830220044</v>
      </c>
      <c r="AP84" s="18">
        <f t="shared" ref="AP84" si="120">+AN84/AM84</f>
        <v>1.1596432361913911</v>
      </c>
      <c r="AQ84" s="178">
        <f>SUM(AQ86:AQ91)</f>
        <v>330243111.55532998</v>
      </c>
      <c r="AR84" s="178">
        <f>SUM(AR86:AR91)</f>
        <v>222276176.64039001</v>
      </c>
      <c r="AS84" s="178">
        <v>107966934.91493995</v>
      </c>
      <c r="AT84" s="22">
        <v>0.6730683210727596</v>
      </c>
      <c r="AU84" s="179">
        <f>SUM(AU86:AU91)</f>
        <v>284286148.77893001</v>
      </c>
      <c r="AV84" s="178">
        <f>SUM(AV86:AV91)</f>
        <v>191002725.19949999</v>
      </c>
      <c r="AW84" s="178">
        <v>93283423.579429999</v>
      </c>
      <c r="AX84" s="18">
        <v>0.67186785574991137</v>
      </c>
      <c r="AY84" s="178">
        <f>SUM(AY86:AY91)</f>
        <v>253143826.47490999</v>
      </c>
      <c r="AZ84" s="178">
        <f>SUM(AZ86:AZ91)</f>
        <v>172638370.51076999</v>
      </c>
      <c r="BA84" s="178">
        <f>+AY84-AZ84</f>
        <v>80505455.964139998</v>
      </c>
      <c r="BB84" s="18">
        <f>+AZ84/AY84</f>
        <v>0.68197740752678715</v>
      </c>
      <c r="BC84" s="180">
        <f>SUM(BC86:BC91)</f>
        <v>222668732.171</v>
      </c>
    </row>
    <row r="85" spans="1:55" ht="12.75" x14ac:dyDescent="0.2">
      <c r="A85" s="44"/>
      <c r="B85" s="45"/>
      <c r="C85" s="148"/>
      <c r="D85" s="163"/>
      <c r="E85" s="181"/>
      <c r="F85" s="164"/>
      <c r="G85" s="148"/>
      <c r="H85" s="163"/>
      <c r="I85" s="181"/>
      <c r="J85" s="164"/>
      <c r="K85" s="119"/>
      <c r="L85" s="45"/>
      <c r="M85" s="181"/>
      <c r="N85" s="164"/>
      <c r="O85" s="148"/>
      <c r="P85" s="163"/>
      <c r="Q85" s="181"/>
      <c r="R85" s="164"/>
      <c r="S85" s="148"/>
      <c r="T85" s="163"/>
      <c r="U85" s="181"/>
      <c r="V85" s="164"/>
      <c r="W85" s="148"/>
      <c r="X85" s="163"/>
      <c r="Y85" s="181"/>
      <c r="Z85" s="164"/>
      <c r="AA85" s="148"/>
      <c r="AB85" s="163"/>
      <c r="AC85" s="181"/>
      <c r="AD85" s="165"/>
      <c r="AE85" s="148"/>
      <c r="AF85" s="126"/>
      <c r="AG85" s="181"/>
      <c r="AH85" s="166"/>
      <c r="AI85" s="182"/>
      <c r="AJ85" s="181"/>
      <c r="AK85" s="181"/>
      <c r="AL85" s="183"/>
      <c r="AM85" s="182"/>
      <c r="AN85" s="181"/>
      <c r="AO85" s="181"/>
      <c r="AP85" s="183"/>
      <c r="AQ85" s="181"/>
      <c r="AR85" s="181"/>
      <c r="AS85" s="181"/>
      <c r="AT85" s="184"/>
      <c r="AU85" s="182"/>
      <c r="AV85" s="181"/>
      <c r="AW85" s="181"/>
      <c r="AX85" s="183"/>
      <c r="AY85" s="181"/>
      <c r="AZ85" s="181"/>
      <c r="BA85" s="181"/>
      <c r="BB85" s="183"/>
      <c r="BC85" s="185"/>
    </row>
    <row r="86" spans="1:55" ht="12.75" x14ac:dyDescent="0.2">
      <c r="A86" s="44">
        <v>14110000</v>
      </c>
      <c r="B86" s="45" t="s">
        <v>42</v>
      </c>
      <c r="C86" s="148">
        <v>130145846.20199999</v>
      </c>
      <c r="D86" s="163">
        <v>84358535.869179994</v>
      </c>
      <c r="E86" s="158">
        <f t="shared" ref="E86:E89" si="121">+C86-D86</f>
        <v>45787310.332819998</v>
      </c>
      <c r="F86" s="164">
        <f t="shared" ref="F86:F88" si="122">+D86/C86</f>
        <v>0.64818462003195021</v>
      </c>
      <c r="G86" s="148">
        <v>146110604</v>
      </c>
      <c r="H86" s="163">
        <v>160822175.27779999</v>
      </c>
      <c r="I86" s="158">
        <f t="shared" ref="I86:I89" si="123">+G86-H86</f>
        <v>-14711571.277799994</v>
      </c>
      <c r="J86" s="164">
        <f t="shared" ref="J86:J88" si="124">+H86/G86</f>
        <v>1.1006879095359841</v>
      </c>
      <c r="K86" s="119">
        <v>171133509.59999999</v>
      </c>
      <c r="L86" s="131">
        <v>176620735.59398001</v>
      </c>
      <c r="M86" s="158">
        <f t="shared" ref="M86:M89" si="125">+K86-L86</f>
        <v>-5487225.9939800203</v>
      </c>
      <c r="N86" s="164">
        <f t="shared" ref="N86:N91" si="126">+L86/K86</f>
        <v>1.0320640066741202</v>
      </c>
      <c r="O86" s="148">
        <v>141429800</v>
      </c>
      <c r="P86" s="163">
        <v>185185046.02711999</v>
      </c>
      <c r="Q86" s="158">
        <f t="shared" ref="Q86:Q89" si="127">+O86-P86</f>
        <v>-43755246.027119994</v>
      </c>
      <c r="R86" s="164">
        <f t="shared" ref="R86:R89" si="128">+P86/O86</f>
        <v>1.3093778399398146</v>
      </c>
      <c r="S86" s="148">
        <v>143093966</v>
      </c>
      <c r="T86" s="163">
        <v>141192354.78439</v>
      </c>
      <c r="U86" s="158">
        <f t="shared" ref="U86:U89" si="129">+S86-T86</f>
        <v>1901611.2156099975</v>
      </c>
      <c r="V86" s="164">
        <f t="shared" ref="V86:V89" si="130">+T86/S86</f>
        <v>0.98671075190123669</v>
      </c>
      <c r="W86" s="148">
        <v>157367900</v>
      </c>
      <c r="X86" s="163">
        <v>141540139.08025002</v>
      </c>
      <c r="Y86" s="158">
        <f t="shared" ref="Y86:Y91" si="131">+W86-X86</f>
        <v>15827760.919749975</v>
      </c>
      <c r="Z86" s="164">
        <f t="shared" ref="Z86:Z91" si="132">+X86/W86</f>
        <v>0.89942192200728377</v>
      </c>
      <c r="AA86" s="148">
        <v>235755500.47299999</v>
      </c>
      <c r="AB86" s="163">
        <v>182283499.31670001</v>
      </c>
      <c r="AC86" s="158">
        <f t="shared" ref="AC86:AC91" si="133">+AA86-AB86</f>
        <v>53472001.156299978</v>
      </c>
      <c r="AD86" s="164">
        <f t="shared" ref="AD86:AD91" si="134">+AB86/AA86</f>
        <v>0.77318874406315752</v>
      </c>
      <c r="AE86" s="148">
        <v>191969800.19800001</v>
      </c>
      <c r="AF86" s="126">
        <v>225714717.93949002</v>
      </c>
      <c r="AG86" s="158">
        <f t="shared" ref="AG86:AG91" si="135">+AE86-AF86</f>
        <v>-33744917.741490006</v>
      </c>
      <c r="AH86" s="166">
        <f t="shared" ref="AH86:AH90" si="136">+AF86/AE86</f>
        <v>1.1757824288335201</v>
      </c>
      <c r="AI86" s="159">
        <v>212647393.95500001</v>
      </c>
      <c r="AJ86" s="158">
        <v>218196092.12851998</v>
      </c>
      <c r="AK86" s="158">
        <f t="shared" ref="AK86:AK91" si="137">+AI86-AJ86</f>
        <v>-5548698.173519969</v>
      </c>
      <c r="AL86" s="16">
        <f t="shared" ref="AL86:AL90" si="138">+AJ86/AI86</f>
        <v>1.026093421933467</v>
      </c>
      <c r="AM86" s="159">
        <v>232264167.40000001</v>
      </c>
      <c r="AN86" s="158">
        <v>282847443.72838002</v>
      </c>
      <c r="AO86" s="158">
        <f t="shared" ref="AO86:AO91" si="139">+AM86-AN86</f>
        <v>-50583276.328380018</v>
      </c>
      <c r="AP86" s="16">
        <f t="shared" ref="AP86:AP88" si="140">+AN86/AM86</f>
        <v>1.217783383871119</v>
      </c>
      <c r="AQ86" s="158">
        <v>289244636.27854997</v>
      </c>
      <c r="AR86" s="158">
        <v>191066840.81381002</v>
      </c>
      <c r="AS86" s="158">
        <v>98177795.464739949</v>
      </c>
      <c r="AT86" s="21">
        <v>0.66057176814787255</v>
      </c>
      <c r="AU86" s="159">
        <v>242952961.70455</v>
      </c>
      <c r="AV86" s="158">
        <v>166710825.55565</v>
      </c>
      <c r="AW86" s="158">
        <v>76242136.148900002</v>
      </c>
      <c r="AX86" s="16">
        <v>0.68618560723035571</v>
      </c>
      <c r="AY86" s="158">
        <v>209613159.09999999</v>
      </c>
      <c r="AZ86" s="158">
        <v>166244761.27371001</v>
      </c>
      <c r="BA86" s="158">
        <f t="shared" ref="BA86:BA89" si="141">+AY86-AZ86</f>
        <v>43368397.826289982</v>
      </c>
      <c r="BB86" s="16">
        <f t="shared" ref="BB86:BB88" si="142">+AZ86/AY86</f>
        <v>0.7931026944467725</v>
      </c>
      <c r="BC86" s="162">
        <f>+VLOOKUP(A86,[3]Contraloría!$A$10:$C$153,3,0)</f>
        <v>181920541.097</v>
      </c>
    </row>
    <row r="87" spans="1:55" ht="12.75" x14ac:dyDescent="0.2">
      <c r="A87" s="44">
        <v>14120000</v>
      </c>
      <c r="B87" s="45" t="s">
        <v>43</v>
      </c>
      <c r="C87" s="148">
        <v>1454443.1779999998</v>
      </c>
      <c r="D87" s="163">
        <v>1413201.6869399999</v>
      </c>
      <c r="E87" s="158">
        <f t="shared" si="121"/>
        <v>41241.491059999913</v>
      </c>
      <c r="F87" s="164">
        <f t="shared" si="122"/>
        <v>0.97164448107439239</v>
      </c>
      <c r="G87" s="148">
        <v>998533.03599999857</v>
      </c>
      <c r="H87" s="163">
        <v>968087.94136000006</v>
      </c>
      <c r="I87" s="158">
        <f t="shared" si="123"/>
        <v>30445.094639998511</v>
      </c>
      <c r="J87" s="164">
        <f t="shared" si="124"/>
        <v>0.96951017788859761</v>
      </c>
      <c r="K87" s="119">
        <v>13894738.771159999</v>
      </c>
      <c r="L87" s="131">
        <v>13893045.941780003</v>
      </c>
      <c r="M87" s="158">
        <f t="shared" si="125"/>
        <v>1692.8293799962848</v>
      </c>
      <c r="N87" s="164">
        <f t="shared" si="126"/>
        <v>0.99987816759941472</v>
      </c>
      <c r="O87" s="148">
        <v>27345357.433000002</v>
      </c>
      <c r="P87" s="163">
        <v>2871624.2330399998</v>
      </c>
      <c r="Q87" s="158">
        <f t="shared" si="127"/>
        <v>24473733.199960001</v>
      </c>
      <c r="R87" s="164">
        <f t="shared" si="128"/>
        <v>0.10501322720230978</v>
      </c>
      <c r="S87" s="148">
        <v>26893506.552000001</v>
      </c>
      <c r="T87" s="163">
        <v>16516543.011800002</v>
      </c>
      <c r="U87" s="158">
        <f t="shared" si="129"/>
        <v>10376963.540199999</v>
      </c>
      <c r="V87" s="164">
        <f t="shared" si="130"/>
        <v>0.61414613151559105</v>
      </c>
      <c r="W87" s="148">
        <v>36337117.548550002</v>
      </c>
      <c r="X87" s="163">
        <v>22762271.190830003</v>
      </c>
      <c r="Y87" s="158">
        <f t="shared" si="131"/>
        <v>13574846.357719999</v>
      </c>
      <c r="Z87" s="164">
        <f t="shared" si="132"/>
        <v>0.6264192849203668</v>
      </c>
      <c r="AA87" s="148">
        <v>39896819.102679998</v>
      </c>
      <c r="AB87" s="163">
        <v>57263439.616319999</v>
      </c>
      <c r="AC87" s="158">
        <f t="shared" si="133"/>
        <v>-17366620.513640001</v>
      </c>
      <c r="AD87" s="164">
        <f t="shared" si="134"/>
        <v>1.4352883489018158</v>
      </c>
      <c r="AE87" s="148">
        <v>40297032.681999996</v>
      </c>
      <c r="AF87" s="126">
        <v>36053316.024680004</v>
      </c>
      <c r="AG87" s="158">
        <f t="shared" si="135"/>
        <v>4243716.6573199928</v>
      </c>
      <c r="AH87" s="166">
        <f t="shared" si="136"/>
        <v>0.89468910302133509</v>
      </c>
      <c r="AI87" s="159">
        <v>40262585.982000001</v>
      </c>
      <c r="AJ87" s="158">
        <v>35971927.927309997</v>
      </c>
      <c r="AK87" s="158">
        <f t="shared" si="137"/>
        <v>4290658.0546900034</v>
      </c>
      <c r="AL87" s="16">
        <f t="shared" si="138"/>
        <v>0.89343312283497622</v>
      </c>
      <c r="AM87" s="159">
        <v>42273337.077859998</v>
      </c>
      <c r="AN87" s="158">
        <v>33616081.530680001</v>
      </c>
      <c r="AO87" s="158">
        <f t="shared" si="139"/>
        <v>8657255.547179997</v>
      </c>
      <c r="AP87" s="16">
        <f t="shared" si="140"/>
        <v>0.79520766171748247</v>
      </c>
      <c r="AQ87" s="158">
        <v>40027253.073899999</v>
      </c>
      <c r="AR87" s="158">
        <v>30927991.036340002</v>
      </c>
      <c r="AS87" s="158">
        <v>9099262.0375599973</v>
      </c>
      <c r="AT87" s="21">
        <v>0.77267333282250084</v>
      </c>
      <c r="AU87" s="159">
        <v>40199179.454499997</v>
      </c>
      <c r="AV87" s="158">
        <v>15611134.834579999</v>
      </c>
      <c r="AW87" s="158">
        <v>24588044.61992</v>
      </c>
      <c r="AX87" s="16">
        <v>0.388344614154368</v>
      </c>
      <c r="AY87" s="158">
        <v>41048276.261</v>
      </c>
      <c r="AZ87" s="158">
        <v>3988880.1571299997</v>
      </c>
      <c r="BA87" s="158">
        <f t="shared" si="141"/>
        <v>37059396.103869997</v>
      </c>
      <c r="BB87" s="16">
        <f t="shared" si="142"/>
        <v>9.7175338905030662E-2</v>
      </c>
      <c r="BC87" s="162">
        <f>+VLOOKUP(A87,[3]Contraloría!$A$10:$C$153,3,0)</f>
        <v>40443801.074000001</v>
      </c>
    </row>
    <row r="88" spans="1:55" ht="12.75" x14ac:dyDescent="0.2">
      <c r="A88" s="44">
        <v>14130000</v>
      </c>
      <c r="B88" s="45" t="s">
        <v>44</v>
      </c>
      <c r="C88" s="148">
        <v>21000</v>
      </c>
      <c r="D88" s="163">
        <v>24503.40292</v>
      </c>
      <c r="E88" s="158">
        <f t="shared" si="121"/>
        <v>-3503.4029200000004</v>
      </c>
      <c r="F88" s="164">
        <f t="shared" si="122"/>
        <v>1.1668287104761905</v>
      </c>
      <c r="G88" s="148">
        <v>7860000</v>
      </c>
      <c r="H88" s="163">
        <v>8860888.0930300001</v>
      </c>
      <c r="I88" s="158">
        <f t="shared" si="123"/>
        <v>-1000888.0930300001</v>
      </c>
      <c r="J88" s="164">
        <f t="shared" si="124"/>
        <v>1.1273394520394402</v>
      </c>
      <c r="K88" s="119">
        <v>25000</v>
      </c>
      <c r="L88" s="131">
        <v>553.43439000000001</v>
      </c>
      <c r="M88" s="158">
        <f t="shared" si="125"/>
        <v>24446.565610000001</v>
      </c>
      <c r="N88" s="164">
        <f t="shared" si="126"/>
        <v>2.2137375600000002E-2</v>
      </c>
      <c r="O88" s="148">
        <v>26625</v>
      </c>
      <c r="P88" s="163">
        <v>457813.40802999999</v>
      </c>
      <c r="Q88" s="158">
        <f t="shared" si="127"/>
        <v>-431188.40802999999</v>
      </c>
      <c r="R88" s="164">
        <f t="shared" si="128"/>
        <v>17.194869785164318</v>
      </c>
      <c r="S88" s="148">
        <v>1196424.1452000001</v>
      </c>
      <c r="T88" s="163">
        <v>761244.23762000003</v>
      </c>
      <c r="U88" s="158">
        <f t="shared" si="129"/>
        <v>435179.90758000012</v>
      </c>
      <c r="V88" s="164">
        <f t="shared" si="130"/>
        <v>0.6362661942874337</v>
      </c>
      <c r="W88" s="148">
        <v>587000</v>
      </c>
      <c r="X88" s="163">
        <v>1171539.7464600001</v>
      </c>
      <c r="Y88" s="158">
        <f t="shared" si="131"/>
        <v>-584539.74646000005</v>
      </c>
      <c r="Z88" s="164">
        <f t="shared" si="132"/>
        <v>1.9958087673935265</v>
      </c>
      <c r="AA88" s="148">
        <v>730430.72</v>
      </c>
      <c r="AB88" s="163">
        <v>350360.75829999999</v>
      </c>
      <c r="AC88" s="158">
        <f t="shared" si="133"/>
        <v>380069.96169999999</v>
      </c>
      <c r="AD88" s="164">
        <f t="shared" si="134"/>
        <v>0.47966322979953524</v>
      </c>
      <c r="AE88" s="148">
        <v>163000</v>
      </c>
      <c r="AF88" s="126">
        <v>72303.106520000001</v>
      </c>
      <c r="AG88" s="158">
        <f t="shared" si="135"/>
        <v>90696.893479999999</v>
      </c>
      <c r="AH88" s="166">
        <f t="shared" si="136"/>
        <v>0.44357734061349696</v>
      </c>
      <c r="AI88" s="159">
        <v>15000</v>
      </c>
      <c r="AJ88" s="158">
        <v>1553.9952800000003</v>
      </c>
      <c r="AK88" s="158">
        <f t="shared" si="137"/>
        <v>13446.004719999999</v>
      </c>
      <c r="AL88" s="16">
        <f t="shared" si="138"/>
        <v>0.10359968533333336</v>
      </c>
      <c r="AM88" s="159">
        <v>10528064</v>
      </c>
      <c r="AN88" s="158">
        <v>13980217.32965</v>
      </c>
      <c r="AO88" s="158">
        <f t="shared" si="139"/>
        <v>-3452153.3296499997</v>
      </c>
      <c r="AP88" s="16">
        <f t="shared" si="140"/>
        <v>1.3279001086667026</v>
      </c>
      <c r="AQ88" s="158">
        <v>747436.53599999996</v>
      </c>
      <c r="AR88" s="158">
        <v>0</v>
      </c>
      <c r="AS88" s="158">
        <v>747436.53599999996</v>
      </c>
      <c r="AT88" s="21">
        <v>0</v>
      </c>
      <c r="AU88" s="159">
        <v>910221.95299999998</v>
      </c>
      <c r="AV88" s="158">
        <v>0</v>
      </c>
      <c r="AW88" s="158">
        <v>910221.95299999998</v>
      </c>
      <c r="AX88" s="16">
        <v>0</v>
      </c>
      <c r="AY88" s="158">
        <v>275790</v>
      </c>
      <c r="AZ88" s="158">
        <v>0</v>
      </c>
      <c r="BA88" s="158">
        <f t="shared" si="141"/>
        <v>275790</v>
      </c>
      <c r="BB88" s="16">
        <f t="shared" si="142"/>
        <v>0</v>
      </c>
      <c r="BC88" s="162">
        <f>+VLOOKUP(A88,[3]Contraloría!$A$10:$C$153,3,0)</f>
        <v>31190</v>
      </c>
    </row>
    <row r="89" spans="1:55" ht="12.75" x14ac:dyDescent="0.2">
      <c r="A89" s="44">
        <v>14140000</v>
      </c>
      <c r="B89" s="45" t="s">
        <v>425</v>
      </c>
      <c r="C89" s="148">
        <v>0</v>
      </c>
      <c r="D89" s="163">
        <v>0</v>
      </c>
      <c r="E89" s="158">
        <f t="shared" si="121"/>
        <v>0</v>
      </c>
      <c r="F89" s="164" t="s">
        <v>12</v>
      </c>
      <c r="G89" s="148">
        <v>0</v>
      </c>
      <c r="H89" s="163">
        <v>0</v>
      </c>
      <c r="I89" s="158">
        <f t="shared" si="123"/>
        <v>0</v>
      </c>
      <c r="J89" s="164" t="s">
        <v>12</v>
      </c>
      <c r="K89" s="119">
        <v>0</v>
      </c>
      <c r="L89" s="131">
        <v>0</v>
      </c>
      <c r="M89" s="158">
        <f t="shared" si="125"/>
        <v>0</v>
      </c>
      <c r="N89" s="164" t="s">
        <v>12</v>
      </c>
      <c r="O89" s="148">
        <v>100000</v>
      </c>
      <c r="P89" s="163">
        <v>100000</v>
      </c>
      <c r="Q89" s="158">
        <f t="shared" si="127"/>
        <v>0</v>
      </c>
      <c r="R89" s="164">
        <f t="shared" si="128"/>
        <v>1</v>
      </c>
      <c r="S89" s="148">
        <v>50000</v>
      </c>
      <c r="T89" s="163">
        <v>50000</v>
      </c>
      <c r="U89" s="158">
        <f t="shared" si="129"/>
        <v>0</v>
      </c>
      <c r="V89" s="164">
        <f t="shared" si="130"/>
        <v>1</v>
      </c>
      <c r="W89" s="148">
        <v>25000</v>
      </c>
      <c r="X89" s="163">
        <v>25000</v>
      </c>
      <c r="Y89" s="158">
        <f t="shared" si="131"/>
        <v>0</v>
      </c>
      <c r="Z89" s="164" t="s">
        <v>12</v>
      </c>
      <c r="AA89" s="148">
        <v>0</v>
      </c>
      <c r="AB89" s="163">
        <v>0</v>
      </c>
      <c r="AC89" s="158">
        <f t="shared" si="133"/>
        <v>0</v>
      </c>
      <c r="AD89" s="164" t="s">
        <v>12</v>
      </c>
      <c r="AE89" s="148">
        <v>0</v>
      </c>
      <c r="AF89" s="126">
        <v>0</v>
      </c>
      <c r="AG89" s="158">
        <f t="shared" si="135"/>
        <v>0</v>
      </c>
      <c r="AH89" s="166" t="s">
        <v>12</v>
      </c>
      <c r="AI89" s="159">
        <v>0</v>
      </c>
      <c r="AJ89" s="158">
        <v>0</v>
      </c>
      <c r="AK89" s="158">
        <f t="shared" si="137"/>
        <v>0</v>
      </c>
      <c r="AL89" s="16" t="s">
        <v>12</v>
      </c>
      <c r="AM89" s="159">
        <v>0</v>
      </c>
      <c r="AN89" s="158">
        <v>0</v>
      </c>
      <c r="AO89" s="158">
        <f t="shared" si="139"/>
        <v>0</v>
      </c>
      <c r="AP89" s="16" t="s">
        <v>12</v>
      </c>
      <c r="AQ89" s="158"/>
      <c r="AR89" s="158"/>
      <c r="AS89" s="158"/>
      <c r="AT89" s="21"/>
      <c r="AU89" s="159"/>
      <c r="AV89" s="158"/>
      <c r="AW89" s="158"/>
      <c r="AX89" s="16"/>
      <c r="AY89" s="158">
        <v>0</v>
      </c>
      <c r="AZ89" s="158">
        <v>0</v>
      </c>
      <c r="BA89" s="158">
        <f t="shared" si="141"/>
        <v>0</v>
      </c>
      <c r="BB89" s="16" t="s">
        <v>12</v>
      </c>
      <c r="BC89" s="162">
        <v>0</v>
      </c>
    </row>
    <row r="90" spans="1:55" ht="12.75" x14ac:dyDescent="0.2">
      <c r="A90" s="44">
        <v>14150000</v>
      </c>
      <c r="B90" s="45" t="s">
        <v>85</v>
      </c>
      <c r="C90" s="148">
        <v>0</v>
      </c>
      <c r="D90" s="163">
        <v>0</v>
      </c>
      <c r="E90" s="158">
        <v>0</v>
      </c>
      <c r="F90" s="164" t="s">
        <v>12</v>
      </c>
      <c r="G90" s="148">
        <v>0</v>
      </c>
      <c r="H90" s="163">
        <v>0</v>
      </c>
      <c r="I90" s="158">
        <v>0</v>
      </c>
      <c r="J90" s="164" t="s">
        <v>12</v>
      </c>
      <c r="K90" s="119">
        <v>0</v>
      </c>
      <c r="L90" s="131">
        <v>0</v>
      </c>
      <c r="M90" s="158">
        <v>0</v>
      </c>
      <c r="N90" s="164" t="s">
        <v>12</v>
      </c>
      <c r="O90" s="148">
        <v>0</v>
      </c>
      <c r="P90" s="163">
        <v>0</v>
      </c>
      <c r="Q90" s="158">
        <v>0</v>
      </c>
      <c r="R90" s="164" t="s">
        <v>12</v>
      </c>
      <c r="S90" s="148">
        <v>0</v>
      </c>
      <c r="T90" s="163">
        <v>0</v>
      </c>
      <c r="U90" s="158">
        <v>0</v>
      </c>
      <c r="V90" s="164" t="s">
        <v>12</v>
      </c>
      <c r="W90" s="148">
        <v>0</v>
      </c>
      <c r="X90" s="163">
        <v>0</v>
      </c>
      <c r="Y90" s="158">
        <v>0</v>
      </c>
      <c r="Z90" s="164" t="s">
        <v>12</v>
      </c>
      <c r="AA90" s="148">
        <v>0</v>
      </c>
      <c r="AB90" s="163">
        <v>0</v>
      </c>
      <c r="AC90" s="158">
        <f t="shared" si="133"/>
        <v>0</v>
      </c>
      <c r="AD90" s="164" t="s">
        <v>12</v>
      </c>
      <c r="AE90" s="148">
        <v>220000</v>
      </c>
      <c r="AF90" s="126">
        <v>393206.39198000001</v>
      </c>
      <c r="AG90" s="158">
        <f t="shared" si="135"/>
        <v>-173206.39198000001</v>
      </c>
      <c r="AH90" s="166">
        <f t="shared" si="136"/>
        <v>1.7873017817272727</v>
      </c>
      <c r="AI90" s="159">
        <v>720500</v>
      </c>
      <c r="AJ90" s="158">
        <v>472342.08517000003</v>
      </c>
      <c r="AK90" s="158">
        <f t="shared" si="137"/>
        <v>248157.91482999997</v>
      </c>
      <c r="AL90" s="16">
        <f t="shared" si="138"/>
        <v>0.65557541314365031</v>
      </c>
      <c r="AM90" s="159">
        <v>720500</v>
      </c>
      <c r="AN90" s="158">
        <v>966138.71936999983</v>
      </c>
      <c r="AO90" s="158">
        <f t="shared" si="139"/>
        <v>-245638.71936999983</v>
      </c>
      <c r="AP90" s="16">
        <f t="shared" ref="AP90" si="143">+AN90/AM90</f>
        <v>1.340928132366412</v>
      </c>
      <c r="AQ90" s="158">
        <v>223785.66688</v>
      </c>
      <c r="AR90" s="158">
        <v>281344.79024</v>
      </c>
      <c r="AS90" s="158">
        <v>-57559.123359999998</v>
      </c>
      <c r="AT90" s="21">
        <v>1.2572064786922426</v>
      </c>
      <c r="AU90" s="159">
        <v>223785.66688</v>
      </c>
      <c r="AV90" s="158">
        <v>329744.83825999999</v>
      </c>
      <c r="AW90" s="158">
        <v>-105959.17137999999</v>
      </c>
      <c r="AX90" s="16">
        <v>1.4734850665696038</v>
      </c>
      <c r="AY90" s="158">
        <v>2206601.1139099998</v>
      </c>
      <c r="AZ90" s="158">
        <v>312898.83209000004</v>
      </c>
      <c r="BA90" s="158">
        <v>0</v>
      </c>
      <c r="BB90" s="16">
        <f>+AZ90/AY90</f>
        <v>0.14180126626309777</v>
      </c>
      <c r="BC90" s="162">
        <f>+VLOOKUP(A90,[3]Contraloría!$A$10:$C$153,3,0)</f>
        <v>273200</v>
      </c>
    </row>
    <row r="91" spans="1:55" ht="12.75" x14ac:dyDescent="0.2">
      <c r="A91" s="44">
        <v>14160000</v>
      </c>
      <c r="B91" s="45" t="s">
        <v>45</v>
      </c>
      <c r="C91" s="148">
        <v>0</v>
      </c>
      <c r="D91" s="163">
        <v>61811.329250000003</v>
      </c>
      <c r="E91" s="158">
        <f t="shared" ref="E91" si="144">+C91-D91</f>
        <v>-61811.329250000003</v>
      </c>
      <c r="F91" s="164" t="s">
        <v>12</v>
      </c>
      <c r="G91" s="148">
        <v>566924.86699999997</v>
      </c>
      <c r="H91" s="163">
        <v>1412113.40658</v>
      </c>
      <c r="I91" s="158">
        <f t="shared" ref="I91" si="145">+G91-H91</f>
        <v>-845188.53957999998</v>
      </c>
      <c r="J91" s="164">
        <f t="shared" ref="J91" si="146">+H91/G91</f>
        <v>2.4908298943605875</v>
      </c>
      <c r="K91" s="119">
        <v>996733.7</v>
      </c>
      <c r="L91" s="131">
        <v>911455.00044999993</v>
      </c>
      <c r="M91" s="158">
        <f t="shared" ref="M91" si="147">+K91-L91</f>
        <v>85278.699550000019</v>
      </c>
      <c r="N91" s="164">
        <f t="shared" si="126"/>
        <v>0.91444184183799537</v>
      </c>
      <c r="O91" s="148">
        <v>0</v>
      </c>
      <c r="P91" s="163">
        <v>28373.373079999998</v>
      </c>
      <c r="Q91" s="158">
        <f t="shared" ref="Q91" si="148">+O91-P91</f>
        <v>-28373.373079999998</v>
      </c>
      <c r="R91" s="164" t="s">
        <v>12</v>
      </c>
      <c r="S91" s="148">
        <v>894866</v>
      </c>
      <c r="T91" s="163">
        <v>981995.09042000002</v>
      </c>
      <c r="U91" s="158">
        <f t="shared" ref="U91" si="149">+S91-T91</f>
        <v>-87129.090420000022</v>
      </c>
      <c r="V91" s="164">
        <f t="shared" ref="V91" si="150">+T91/S91</f>
        <v>1.0973655166471852</v>
      </c>
      <c r="W91" s="148">
        <v>220000</v>
      </c>
      <c r="X91" s="163">
        <v>325546.90788999997</v>
      </c>
      <c r="Y91" s="158">
        <f t="shared" si="131"/>
        <v>-105546.90788999997</v>
      </c>
      <c r="Z91" s="164">
        <f t="shared" si="132"/>
        <v>1.4797586722272726</v>
      </c>
      <c r="AA91" s="148">
        <v>6139679.4730000002</v>
      </c>
      <c r="AB91" s="163">
        <v>6250982.7553300001</v>
      </c>
      <c r="AC91" s="158">
        <f t="shared" si="133"/>
        <v>-111303.28232999984</v>
      </c>
      <c r="AD91" s="164">
        <f t="shared" si="134"/>
        <v>1.0181285167767258</v>
      </c>
      <c r="AE91" s="148">
        <v>0</v>
      </c>
      <c r="AF91" s="126">
        <v>0</v>
      </c>
      <c r="AG91" s="158">
        <f t="shared" si="135"/>
        <v>0</v>
      </c>
      <c r="AH91" s="166" t="s">
        <v>12</v>
      </c>
      <c r="AI91" s="159">
        <v>0</v>
      </c>
      <c r="AJ91" s="158">
        <v>0</v>
      </c>
      <c r="AK91" s="158">
        <f t="shared" si="137"/>
        <v>0</v>
      </c>
      <c r="AL91" s="16" t="s">
        <v>12</v>
      </c>
      <c r="AM91" s="159">
        <v>0</v>
      </c>
      <c r="AN91" s="158">
        <v>0</v>
      </c>
      <c r="AO91" s="158">
        <f t="shared" si="139"/>
        <v>0</v>
      </c>
      <c r="AP91" s="16" t="s">
        <v>12</v>
      </c>
      <c r="AQ91" s="21"/>
      <c r="AR91" s="168"/>
      <c r="AS91" s="168"/>
      <c r="AT91" s="168"/>
      <c r="AU91" s="159">
        <v>0</v>
      </c>
      <c r="AV91" s="158">
        <v>8351019.9710100004</v>
      </c>
      <c r="AW91" s="158">
        <v>-8351019.9710100004</v>
      </c>
      <c r="AX91" s="16" t="s">
        <v>12</v>
      </c>
      <c r="AY91" s="158">
        <v>0</v>
      </c>
      <c r="AZ91" s="158">
        <v>2091830.2478400001</v>
      </c>
      <c r="BA91" s="158">
        <f t="shared" ref="BA91" si="151">+AY91-AZ91</f>
        <v>-2091830.2478400001</v>
      </c>
      <c r="BB91" s="16" t="s">
        <v>12</v>
      </c>
      <c r="BC91" s="162">
        <f>+VLOOKUP(A91,[3]Contraloría!$A$10:$C$153,3,0)</f>
        <v>0</v>
      </c>
    </row>
    <row r="92" spans="1:55" ht="11.25" customHeight="1" x14ac:dyDescent="0.2">
      <c r="A92" s="44"/>
      <c r="B92" s="45"/>
      <c r="C92" s="148"/>
      <c r="D92" s="163"/>
      <c r="E92" s="168"/>
      <c r="F92" s="164"/>
      <c r="G92" s="148"/>
      <c r="H92" s="163"/>
      <c r="I92" s="168"/>
      <c r="J92" s="164"/>
      <c r="K92" s="119"/>
      <c r="L92" s="45"/>
      <c r="M92" s="168"/>
      <c r="N92" s="164"/>
      <c r="O92" s="148"/>
      <c r="P92" s="163"/>
      <c r="Q92" s="168"/>
      <c r="R92" s="164"/>
      <c r="S92" s="148"/>
      <c r="T92" s="163"/>
      <c r="U92" s="168"/>
      <c r="V92" s="164"/>
      <c r="W92" s="148"/>
      <c r="X92" s="163"/>
      <c r="Y92" s="168"/>
      <c r="Z92" s="164"/>
      <c r="AA92" s="148"/>
      <c r="AB92" s="163"/>
      <c r="AC92" s="168"/>
      <c r="AD92" s="165"/>
      <c r="AE92" s="148"/>
      <c r="AF92" s="126"/>
      <c r="AG92" s="168"/>
      <c r="AH92" s="166"/>
      <c r="AI92" s="25"/>
      <c r="AJ92" s="168"/>
      <c r="AK92" s="168"/>
      <c r="AL92" s="170"/>
      <c r="AM92" s="159"/>
      <c r="AN92" s="158"/>
      <c r="AO92" s="158"/>
      <c r="AP92" s="16"/>
      <c r="AQ92" s="21"/>
      <c r="AR92" s="168"/>
      <c r="AS92" s="168"/>
      <c r="AT92" s="168"/>
      <c r="AU92" s="25"/>
      <c r="AV92" s="168"/>
      <c r="AW92" s="168"/>
      <c r="AX92" s="170"/>
      <c r="AY92" s="21"/>
      <c r="AZ92" s="168"/>
      <c r="BA92" s="168"/>
      <c r="BB92" s="170"/>
      <c r="BC92" s="146"/>
    </row>
    <row r="93" spans="1:55" s="51" customFormat="1" ht="12.75" x14ac:dyDescent="0.2">
      <c r="A93" s="41">
        <v>14300000</v>
      </c>
      <c r="B93" s="42" t="s">
        <v>93</v>
      </c>
      <c r="C93" s="147">
        <f>+C95</f>
        <v>0</v>
      </c>
      <c r="D93" s="153">
        <f>+D95</f>
        <v>0</v>
      </c>
      <c r="E93" s="111">
        <f>+C93-D93</f>
        <v>0</v>
      </c>
      <c r="F93" s="154" t="s">
        <v>12</v>
      </c>
      <c r="G93" s="147">
        <f>+G95</f>
        <v>0</v>
      </c>
      <c r="H93" s="153">
        <f>+H95</f>
        <v>0</v>
      </c>
      <c r="I93" s="111">
        <f>+G93-H93</f>
        <v>0</v>
      </c>
      <c r="J93" s="154" t="s">
        <v>12</v>
      </c>
      <c r="K93" s="118">
        <f>+K95</f>
        <v>0</v>
      </c>
      <c r="L93" s="130">
        <f>+L95</f>
        <v>0</v>
      </c>
      <c r="M93" s="111">
        <f>+K93-L93</f>
        <v>0</v>
      </c>
      <c r="N93" s="154" t="s">
        <v>12</v>
      </c>
      <c r="O93" s="147">
        <f>+O95</f>
        <v>0</v>
      </c>
      <c r="P93" s="153">
        <f>+P95</f>
        <v>0</v>
      </c>
      <c r="Q93" s="111">
        <f>+O93-P93</f>
        <v>0</v>
      </c>
      <c r="R93" s="154" t="s">
        <v>12</v>
      </c>
      <c r="S93" s="147">
        <f>+S95</f>
        <v>0</v>
      </c>
      <c r="T93" s="153">
        <f>+T95</f>
        <v>0</v>
      </c>
      <c r="U93" s="111">
        <f>+S93-T93</f>
        <v>0</v>
      </c>
      <c r="V93" s="154" t="s">
        <v>12</v>
      </c>
      <c r="W93" s="147">
        <f>+W95</f>
        <v>0</v>
      </c>
      <c r="X93" s="153">
        <f>+X95</f>
        <v>0</v>
      </c>
      <c r="Y93" s="111">
        <f>+W93-X93</f>
        <v>0</v>
      </c>
      <c r="Z93" s="154" t="s">
        <v>12</v>
      </c>
      <c r="AA93" s="147">
        <f>+AA95</f>
        <v>0</v>
      </c>
      <c r="AB93" s="153">
        <f>+AB95</f>
        <v>0</v>
      </c>
      <c r="AC93" s="111">
        <f>+AA93-AB93</f>
        <v>0</v>
      </c>
      <c r="AD93" s="154" t="s">
        <v>12</v>
      </c>
      <c r="AE93" s="147">
        <f>+AE95</f>
        <v>0</v>
      </c>
      <c r="AF93" s="125">
        <f>+AF95</f>
        <v>0</v>
      </c>
      <c r="AG93" s="111">
        <f>+AE93-AF93</f>
        <v>0</v>
      </c>
      <c r="AH93" s="155" t="s">
        <v>12</v>
      </c>
      <c r="AI93" s="46">
        <f>+AI95</f>
        <v>0</v>
      </c>
      <c r="AJ93" s="111">
        <f>+AJ95</f>
        <v>0</v>
      </c>
      <c r="AK93" s="111">
        <f>+AI93-AJ93</f>
        <v>0</v>
      </c>
      <c r="AL93" s="18" t="s">
        <v>12</v>
      </c>
      <c r="AM93" s="46">
        <f>+AM95</f>
        <v>1091160</v>
      </c>
      <c r="AN93" s="111">
        <f>+AN95</f>
        <v>0</v>
      </c>
      <c r="AO93" s="111">
        <f>+AM93-AN93</f>
        <v>1091160</v>
      </c>
      <c r="AP93" s="18" t="s">
        <v>12</v>
      </c>
      <c r="AQ93" s="111">
        <f>+AQ95</f>
        <v>0</v>
      </c>
      <c r="AR93" s="111">
        <f>+AR95</f>
        <v>0</v>
      </c>
      <c r="AS93" s="111">
        <v>0</v>
      </c>
      <c r="AT93" s="22" t="s">
        <v>12</v>
      </c>
      <c r="AU93" s="46">
        <f>+AU95</f>
        <v>1401144.3</v>
      </c>
      <c r="AV93" s="111">
        <f>+AV95</f>
        <v>0</v>
      </c>
      <c r="AW93" s="111">
        <v>1401144.3</v>
      </c>
      <c r="AX93" s="18">
        <v>0</v>
      </c>
      <c r="AY93" s="111">
        <f>+AY95</f>
        <v>969000</v>
      </c>
      <c r="AZ93" s="111">
        <f>+AZ95</f>
        <v>0</v>
      </c>
      <c r="BA93" s="111">
        <f>+AY93-AZ93</f>
        <v>969000</v>
      </c>
      <c r="BB93" s="18">
        <f>+AZ93/AY93</f>
        <v>0</v>
      </c>
      <c r="BC93" s="145">
        <f>+BC95</f>
        <v>0</v>
      </c>
    </row>
    <row r="94" spans="1:55" ht="9.75" customHeight="1" x14ac:dyDescent="0.2">
      <c r="A94" s="44"/>
      <c r="B94" s="45"/>
      <c r="C94" s="148"/>
      <c r="D94" s="163"/>
      <c r="E94" s="178"/>
      <c r="F94" s="164"/>
      <c r="G94" s="148"/>
      <c r="H94" s="163"/>
      <c r="I94" s="178"/>
      <c r="J94" s="164"/>
      <c r="K94" s="119"/>
      <c r="L94" s="45"/>
      <c r="M94" s="178"/>
      <c r="N94" s="164"/>
      <c r="O94" s="148"/>
      <c r="P94" s="163"/>
      <c r="Q94" s="178"/>
      <c r="R94" s="164"/>
      <c r="S94" s="148"/>
      <c r="T94" s="163"/>
      <c r="U94" s="178"/>
      <c r="V94" s="164"/>
      <c r="W94" s="148"/>
      <c r="X94" s="163"/>
      <c r="Y94" s="178"/>
      <c r="Z94" s="164"/>
      <c r="AA94" s="148"/>
      <c r="AB94" s="163"/>
      <c r="AC94" s="178"/>
      <c r="AD94" s="165"/>
      <c r="AE94" s="148"/>
      <c r="AF94" s="126"/>
      <c r="AG94" s="178"/>
      <c r="AH94" s="166"/>
      <c r="AI94" s="179"/>
      <c r="AJ94" s="178"/>
      <c r="AK94" s="178"/>
      <c r="AL94" s="18"/>
      <c r="AM94" s="179"/>
      <c r="AN94" s="178"/>
      <c r="AO94" s="178"/>
      <c r="AP94" s="18"/>
      <c r="AQ94" s="178"/>
      <c r="AR94" s="178"/>
      <c r="AS94" s="178"/>
      <c r="AT94" s="22"/>
      <c r="AU94" s="179"/>
      <c r="AV94" s="178"/>
      <c r="AW94" s="178"/>
      <c r="AX94" s="18"/>
      <c r="AY94" s="178"/>
      <c r="AZ94" s="178"/>
      <c r="BA94" s="178"/>
      <c r="BB94" s="18"/>
      <c r="BC94" s="180"/>
    </row>
    <row r="95" spans="1:55" ht="13.5" customHeight="1" x14ac:dyDescent="0.2">
      <c r="A95" s="52">
        <v>14310000</v>
      </c>
      <c r="B95" s="45" t="s">
        <v>92</v>
      </c>
      <c r="C95" s="148">
        <v>0</v>
      </c>
      <c r="D95" s="163">
        <v>0</v>
      </c>
      <c r="E95" s="158">
        <f>+C95-D95</f>
        <v>0</v>
      </c>
      <c r="F95" s="164" t="s">
        <v>12</v>
      </c>
      <c r="G95" s="148">
        <v>0</v>
      </c>
      <c r="H95" s="163">
        <v>0</v>
      </c>
      <c r="I95" s="158">
        <f>+G95-H95</f>
        <v>0</v>
      </c>
      <c r="J95" s="164" t="s">
        <v>12</v>
      </c>
      <c r="K95" s="119">
        <v>0</v>
      </c>
      <c r="L95" s="131">
        <v>0</v>
      </c>
      <c r="M95" s="158">
        <f>+K95-L95</f>
        <v>0</v>
      </c>
      <c r="N95" s="164" t="s">
        <v>12</v>
      </c>
      <c r="O95" s="148">
        <v>0</v>
      </c>
      <c r="P95" s="163">
        <v>0</v>
      </c>
      <c r="Q95" s="158">
        <f>+O95-P95</f>
        <v>0</v>
      </c>
      <c r="R95" s="164" t="s">
        <v>12</v>
      </c>
      <c r="S95" s="148">
        <v>0</v>
      </c>
      <c r="T95" s="163">
        <v>0</v>
      </c>
      <c r="U95" s="158">
        <f>+S95-T95</f>
        <v>0</v>
      </c>
      <c r="V95" s="164" t="s">
        <v>12</v>
      </c>
      <c r="W95" s="148">
        <v>0</v>
      </c>
      <c r="X95" s="163">
        <v>0</v>
      </c>
      <c r="Y95" s="158">
        <f>+W95-X95</f>
        <v>0</v>
      </c>
      <c r="Z95" s="164" t="s">
        <v>12</v>
      </c>
      <c r="AA95" s="148">
        <v>0</v>
      </c>
      <c r="AB95" s="163">
        <v>0</v>
      </c>
      <c r="AC95" s="158">
        <f>+AA95-AB95</f>
        <v>0</v>
      </c>
      <c r="AD95" s="164" t="s">
        <v>12</v>
      </c>
      <c r="AE95" s="148">
        <v>0</v>
      </c>
      <c r="AF95" s="126">
        <v>0</v>
      </c>
      <c r="AG95" s="158">
        <f>+AE95-AF95</f>
        <v>0</v>
      </c>
      <c r="AH95" s="166" t="s">
        <v>12</v>
      </c>
      <c r="AI95" s="159">
        <v>0</v>
      </c>
      <c r="AJ95" s="158">
        <v>0</v>
      </c>
      <c r="AK95" s="158">
        <f>+AI95-AJ95</f>
        <v>0</v>
      </c>
      <c r="AL95" s="16" t="s">
        <v>12</v>
      </c>
      <c r="AM95" s="159">
        <v>1091160</v>
      </c>
      <c r="AN95" s="158">
        <v>0</v>
      </c>
      <c r="AO95" s="158">
        <f>+AM95-AN95</f>
        <v>1091160</v>
      </c>
      <c r="AP95" s="16" t="s">
        <v>12</v>
      </c>
      <c r="AQ95" s="158">
        <v>0</v>
      </c>
      <c r="AR95" s="158">
        <v>0</v>
      </c>
      <c r="AS95" s="158">
        <v>0</v>
      </c>
      <c r="AT95" s="21" t="s">
        <v>12</v>
      </c>
      <c r="AU95" s="159">
        <v>1401144.3</v>
      </c>
      <c r="AV95" s="158">
        <v>0</v>
      </c>
      <c r="AW95" s="158">
        <v>1401144.3</v>
      </c>
      <c r="AX95" s="16">
        <v>0</v>
      </c>
      <c r="AY95" s="158">
        <v>969000</v>
      </c>
      <c r="AZ95" s="158">
        <v>0</v>
      </c>
      <c r="BA95" s="158">
        <f>+AY95-AZ95</f>
        <v>969000</v>
      </c>
      <c r="BB95" s="16">
        <f>+AZ95/AY95</f>
        <v>0</v>
      </c>
      <c r="BC95" s="162">
        <f>+VLOOKUP(A95,[3]Contraloría!$A$10:$C$153,3,0)</f>
        <v>0</v>
      </c>
    </row>
    <row r="96" spans="1:55" ht="10.5" customHeight="1" x14ac:dyDescent="0.2">
      <c r="A96" s="41"/>
      <c r="B96" s="42"/>
      <c r="C96" s="147"/>
      <c r="D96" s="153"/>
      <c r="E96" s="158"/>
      <c r="F96" s="154"/>
      <c r="G96" s="147"/>
      <c r="H96" s="153"/>
      <c r="I96" s="158"/>
      <c r="J96" s="154"/>
      <c r="K96" s="118"/>
      <c r="L96" s="42"/>
      <c r="M96" s="158"/>
      <c r="N96" s="154"/>
      <c r="O96" s="147"/>
      <c r="P96" s="153"/>
      <c r="Q96" s="158"/>
      <c r="R96" s="154"/>
      <c r="S96" s="147"/>
      <c r="T96" s="153"/>
      <c r="U96" s="158"/>
      <c r="V96" s="154"/>
      <c r="W96" s="147"/>
      <c r="X96" s="153"/>
      <c r="Y96" s="158"/>
      <c r="Z96" s="154"/>
      <c r="AA96" s="147"/>
      <c r="AB96" s="153"/>
      <c r="AC96" s="158"/>
      <c r="AD96" s="157"/>
      <c r="AE96" s="147"/>
      <c r="AF96" s="125"/>
      <c r="AG96" s="158"/>
      <c r="AH96" s="155"/>
      <c r="AI96" s="159"/>
      <c r="AJ96" s="158"/>
      <c r="AK96" s="158"/>
      <c r="AL96" s="160"/>
      <c r="AM96" s="159"/>
      <c r="AN96" s="158"/>
      <c r="AO96" s="158"/>
      <c r="AP96" s="160"/>
      <c r="AQ96" s="161"/>
      <c r="AR96" s="168"/>
      <c r="AS96" s="168"/>
      <c r="AT96" s="168"/>
      <c r="AU96" s="159"/>
      <c r="AV96" s="158"/>
      <c r="AW96" s="158"/>
      <c r="AX96" s="160"/>
      <c r="AY96" s="158"/>
      <c r="AZ96" s="158"/>
      <c r="BA96" s="158"/>
      <c r="BB96" s="160"/>
      <c r="BC96" s="162"/>
    </row>
    <row r="97" spans="1:55" ht="12.75" x14ac:dyDescent="0.2">
      <c r="A97" s="41">
        <v>20000000</v>
      </c>
      <c r="B97" s="42" t="s">
        <v>1</v>
      </c>
      <c r="C97" s="147">
        <f>+C106+C113</f>
        <v>30868005.397539198</v>
      </c>
      <c r="D97" s="125">
        <f>+D106+D113</f>
        <v>40041159.620330006</v>
      </c>
      <c r="E97" s="111">
        <f>+C97-D97</f>
        <v>-9173154.2227908075</v>
      </c>
      <c r="F97" s="154">
        <f>+D97/C97</f>
        <v>1.2971735330693603</v>
      </c>
      <c r="G97" s="147">
        <f>+G106+G113</f>
        <v>7423220.7826399999</v>
      </c>
      <c r="H97" s="153">
        <f>+H106+H113</f>
        <v>3609160.21875</v>
      </c>
      <c r="I97" s="111">
        <f>+G97-H97</f>
        <v>3814060.5638899999</v>
      </c>
      <c r="J97" s="154">
        <f>+H97/G97</f>
        <v>0.48619868981809206</v>
      </c>
      <c r="K97" s="118">
        <f>+K106+K113</f>
        <v>5155418.3368849996</v>
      </c>
      <c r="L97" s="130">
        <f>+L106+L113</f>
        <v>1863554.9484599999</v>
      </c>
      <c r="M97" s="111">
        <f>+K97-L97</f>
        <v>3291863.388425</v>
      </c>
      <c r="N97" s="154">
        <f>+L97/K97</f>
        <v>0.36147502039300938</v>
      </c>
      <c r="O97" s="147">
        <f>+O106+O113</f>
        <v>3028251.4105097144</v>
      </c>
      <c r="P97" s="153">
        <f>+P106+P113</f>
        <v>1073461.95765</v>
      </c>
      <c r="Q97" s="111">
        <f>+O97-P97</f>
        <v>1954789.4528597144</v>
      </c>
      <c r="R97" s="154">
        <f>+P97/O97</f>
        <v>0.35448244287924402</v>
      </c>
      <c r="S97" s="147">
        <f>+S106+S113</f>
        <v>726802.65605600004</v>
      </c>
      <c r="T97" s="153">
        <f>+T106+T113</f>
        <v>326444.63965999999</v>
      </c>
      <c r="U97" s="111">
        <f>+S97-T97</f>
        <v>400358.01639600005</v>
      </c>
      <c r="V97" s="154">
        <f>+T97/S97</f>
        <v>0.4491516877930169</v>
      </c>
      <c r="W97" s="147">
        <f>+W106+W113</f>
        <v>755569.15986080002</v>
      </c>
      <c r="X97" s="153">
        <f>+X106+X113+X99</f>
        <v>514341.57245000004</v>
      </c>
      <c r="Y97" s="111">
        <f>+W97-X97</f>
        <v>241227.58741079998</v>
      </c>
      <c r="Z97" s="154">
        <f>+X97/W97</f>
        <v>0.68073394174102897</v>
      </c>
      <c r="AA97" s="147">
        <f>+AA106+AA113</f>
        <v>644161.76000251423</v>
      </c>
      <c r="AB97" s="153">
        <f>+AB106+AB113+AB99</f>
        <v>1289230.0303199999</v>
      </c>
      <c r="AC97" s="111">
        <f>+AA97-AB97</f>
        <v>-645068.27031748567</v>
      </c>
      <c r="AD97" s="154">
        <f>+AB97/AA97</f>
        <v>2.0014072712341195</v>
      </c>
      <c r="AE97" s="147">
        <f>+AE106+AE113</f>
        <v>968231.39512260223</v>
      </c>
      <c r="AF97" s="125">
        <f>+AF106+AF113+AF99</f>
        <v>813767.63650999998</v>
      </c>
      <c r="AG97" s="111">
        <f>+AE97-AF97</f>
        <v>154463.75861260225</v>
      </c>
      <c r="AH97" s="155">
        <f>+AF97/AE97</f>
        <v>0.84046813665544973</v>
      </c>
      <c r="AI97" s="46">
        <f>+AI106+AI113</f>
        <v>750613.7641599999</v>
      </c>
      <c r="AJ97" s="111">
        <f>+AJ106+AJ113+AJ99</f>
        <v>31531289.023510002</v>
      </c>
      <c r="AK97" s="111">
        <f>+AI97-AJ97</f>
        <v>-30780675.259350002</v>
      </c>
      <c r="AL97" s="18">
        <f>+AJ97/AI97</f>
        <v>42.00734189679585</v>
      </c>
      <c r="AM97" s="46">
        <f>+AM106+AM113</f>
        <v>15724688.620284099</v>
      </c>
      <c r="AN97" s="111">
        <f>+AN106+AN113+AN99</f>
        <v>41151140.170989998</v>
      </c>
      <c r="AO97" s="111">
        <f>+AM97-AN97</f>
        <v>-25426451.550705899</v>
      </c>
      <c r="AP97" s="18">
        <f>+AN97/AM97</f>
        <v>2.6169764734105443</v>
      </c>
      <c r="AQ97" s="111">
        <f>+AQ106+AQ113</f>
        <v>365105579.52667403</v>
      </c>
      <c r="AR97" s="111">
        <f>+AR106+AR113+AR99</f>
        <v>662090820.14523995</v>
      </c>
      <c r="AS97" s="111">
        <v>-296985240.61856598</v>
      </c>
      <c r="AT97" s="22">
        <v>1.813422903598406</v>
      </c>
      <c r="AU97" s="46">
        <f>+AU106+AU113</f>
        <v>306102598.82389861</v>
      </c>
      <c r="AV97" s="111">
        <f>+AV106+AV113+AV99</f>
        <v>604193778.61608994</v>
      </c>
      <c r="AW97" s="111">
        <v>-298091179.79219133</v>
      </c>
      <c r="AX97" s="18">
        <v>1.9738276673818236</v>
      </c>
      <c r="AY97" s="111">
        <f>+AY106+AY113</f>
        <v>338936016.43007398</v>
      </c>
      <c r="AZ97" s="111">
        <f>+AZ106+AZ113</f>
        <v>374378479.25740999</v>
      </c>
      <c r="BA97" s="111">
        <f>+AY97-AZ97</f>
        <v>-35442462.827336013</v>
      </c>
      <c r="BB97" s="18">
        <f>+AZ97/AY97</f>
        <v>1.1045697745569869</v>
      </c>
      <c r="BC97" s="145">
        <f>+BC106+BC113</f>
        <v>457738697.75</v>
      </c>
    </row>
    <row r="98" spans="1:55" ht="11.25" customHeight="1" x14ac:dyDescent="0.2">
      <c r="A98" s="41"/>
      <c r="B98" s="42"/>
      <c r="C98" s="147"/>
      <c r="D98" s="153"/>
      <c r="E98" s="111"/>
      <c r="F98" s="154"/>
      <c r="G98" s="147"/>
      <c r="H98" s="153"/>
      <c r="I98" s="111"/>
      <c r="J98" s="154"/>
      <c r="K98" s="118"/>
      <c r="L98" s="42"/>
      <c r="M98" s="111"/>
      <c r="N98" s="154"/>
      <c r="O98" s="147"/>
      <c r="P98" s="153"/>
      <c r="Q98" s="111"/>
      <c r="R98" s="154"/>
      <c r="S98" s="147"/>
      <c r="T98" s="153"/>
      <c r="U98" s="111"/>
      <c r="V98" s="154"/>
      <c r="W98" s="147"/>
      <c r="X98" s="153"/>
      <c r="Y98" s="111"/>
      <c r="Z98" s="154"/>
      <c r="AA98" s="147"/>
      <c r="AB98" s="153"/>
      <c r="AC98" s="111"/>
      <c r="AD98" s="157"/>
      <c r="AE98" s="147"/>
      <c r="AF98" s="125"/>
      <c r="AG98" s="111"/>
      <c r="AH98" s="155"/>
      <c r="AI98" s="46"/>
      <c r="AJ98" s="111"/>
      <c r="AK98" s="111"/>
      <c r="AL98" s="188"/>
      <c r="AM98" s="46"/>
      <c r="AN98" s="111"/>
      <c r="AO98" s="111"/>
      <c r="AP98" s="188"/>
      <c r="AQ98" s="111"/>
      <c r="AR98" s="111"/>
      <c r="AS98" s="111"/>
      <c r="AT98" s="189"/>
      <c r="AU98" s="46"/>
      <c r="AV98" s="111"/>
      <c r="AW98" s="111"/>
      <c r="AX98" s="188"/>
      <c r="AY98" s="111"/>
      <c r="AZ98" s="111"/>
      <c r="BA98" s="111"/>
      <c r="BB98" s="188"/>
      <c r="BC98" s="145"/>
    </row>
    <row r="99" spans="1:55" ht="12.75" x14ac:dyDescent="0.2">
      <c r="A99" s="53">
        <v>21000000</v>
      </c>
      <c r="B99" s="42" t="s">
        <v>46</v>
      </c>
      <c r="C99" s="147">
        <f>SUM(C101:C104)</f>
        <v>0</v>
      </c>
      <c r="D99" s="153">
        <f>SUM(D101:D104)</f>
        <v>0</v>
      </c>
      <c r="E99" s="111">
        <f>+C99-D99</f>
        <v>0</v>
      </c>
      <c r="F99" s="154" t="s">
        <v>12</v>
      </c>
      <c r="G99" s="147">
        <f>SUM(G101:G104)</f>
        <v>0</v>
      </c>
      <c r="H99" s="153">
        <f>SUM(H101:H104)</f>
        <v>0</v>
      </c>
      <c r="I99" s="111">
        <f>+G99-H99</f>
        <v>0</v>
      </c>
      <c r="J99" s="154" t="s">
        <v>12</v>
      </c>
      <c r="K99" s="118">
        <f>SUM(K101:K104)</f>
        <v>0</v>
      </c>
      <c r="L99" s="130">
        <f>SUM(L101:L104)</f>
        <v>0</v>
      </c>
      <c r="M99" s="111">
        <f>+K99-L99</f>
        <v>0</v>
      </c>
      <c r="N99" s="154" t="s">
        <v>12</v>
      </c>
      <c r="O99" s="147">
        <f>SUM(O101:O104)</f>
        <v>0</v>
      </c>
      <c r="P99" s="153">
        <f>SUM(P101:P104)</f>
        <v>0</v>
      </c>
      <c r="Q99" s="111">
        <f>+O99-P99</f>
        <v>0</v>
      </c>
      <c r="R99" s="154" t="s">
        <v>12</v>
      </c>
      <c r="S99" s="147">
        <f>SUM(S101:S104)</f>
        <v>0</v>
      </c>
      <c r="T99" s="153">
        <f>SUM(T101:T104)</f>
        <v>0</v>
      </c>
      <c r="U99" s="111">
        <f>+S99-T99</f>
        <v>0</v>
      </c>
      <c r="V99" s="154" t="s">
        <v>12</v>
      </c>
      <c r="W99" s="147">
        <f>SUM(W101:W104)</f>
        <v>0</v>
      </c>
      <c r="X99" s="153">
        <f>SUM(X101:X104)</f>
        <v>19905</v>
      </c>
      <c r="Y99" s="111">
        <f>+W99-X99</f>
        <v>-19905</v>
      </c>
      <c r="Z99" s="154" t="s">
        <v>12</v>
      </c>
      <c r="AA99" s="147">
        <f>SUM(AA101:AA104)</f>
        <v>0</v>
      </c>
      <c r="AB99" s="153">
        <f>SUM(AB101:AB104)</f>
        <v>28228.7</v>
      </c>
      <c r="AC99" s="111">
        <f>+AA99-AB99</f>
        <v>-28228.7</v>
      </c>
      <c r="AD99" s="154" t="s">
        <v>12</v>
      </c>
      <c r="AE99" s="147">
        <f>SUM(AE101:AE104)</f>
        <v>0</v>
      </c>
      <c r="AF99" s="125">
        <f>SUM(AF101:AF104)</f>
        <v>33993.021000000001</v>
      </c>
      <c r="AG99" s="111">
        <f>+AE99-AF99</f>
        <v>-33993.021000000001</v>
      </c>
      <c r="AH99" s="155" t="s">
        <v>12</v>
      </c>
      <c r="AI99" s="46">
        <f>SUM(AI101:AI104)</f>
        <v>0</v>
      </c>
      <c r="AJ99" s="111">
        <f>SUM(AJ101:AJ104)</f>
        <v>54005.806600000004</v>
      </c>
      <c r="AK99" s="111">
        <f>+AI99-AJ99</f>
        <v>-54005.806600000004</v>
      </c>
      <c r="AL99" s="18" t="s">
        <v>12</v>
      </c>
      <c r="AM99" s="46">
        <f>SUM(AM101:AM104)</f>
        <v>0</v>
      </c>
      <c r="AN99" s="111">
        <f>SUM(AN101:AN104)</f>
        <v>19608</v>
      </c>
      <c r="AO99" s="111">
        <f>+AM99-AN99</f>
        <v>-19608</v>
      </c>
      <c r="AP99" s="18" t="s">
        <v>12</v>
      </c>
      <c r="AQ99" s="111">
        <f>SUM(AQ101:AQ104)</f>
        <v>0</v>
      </c>
      <c r="AR99" s="111">
        <f>SUM(AR101:AR104)</f>
        <v>1600</v>
      </c>
      <c r="AS99" s="111">
        <v>-1600</v>
      </c>
      <c r="AT99" s="22" t="s">
        <v>12</v>
      </c>
      <c r="AU99" s="46">
        <f>SUM(AU101:AU104)</f>
        <v>0</v>
      </c>
      <c r="AV99" s="111">
        <f>SUM(AV101:AV104)</f>
        <v>45316.084000000003</v>
      </c>
      <c r="AW99" s="111">
        <v>-45316.084000000003</v>
      </c>
      <c r="AX99" s="18" t="s">
        <v>12</v>
      </c>
      <c r="AY99" s="111">
        <f>SUM(AY101:AY104)</f>
        <v>0</v>
      </c>
      <c r="AZ99" s="111">
        <f>SUM(AZ101:AZ104)</f>
        <v>0</v>
      </c>
      <c r="BA99" s="111">
        <f>+AY99-AZ99</f>
        <v>0</v>
      </c>
      <c r="BB99" s="18" t="s">
        <v>12</v>
      </c>
      <c r="BC99" s="145">
        <f>SUM(BC101:BC104)</f>
        <v>0</v>
      </c>
    </row>
    <row r="100" spans="1:55" ht="12.75" x14ac:dyDescent="0.2">
      <c r="A100" s="53"/>
      <c r="B100" s="42"/>
      <c r="C100" s="147"/>
      <c r="D100" s="153"/>
      <c r="E100" s="111"/>
      <c r="F100" s="154"/>
      <c r="G100" s="147"/>
      <c r="H100" s="153"/>
      <c r="I100" s="111"/>
      <c r="J100" s="154"/>
      <c r="K100" s="118"/>
      <c r="L100" s="42"/>
      <c r="M100" s="111"/>
      <c r="N100" s="154"/>
      <c r="O100" s="147"/>
      <c r="P100" s="153"/>
      <c r="Q100" s="111"/>
      <c r="R100" s="154"/>
      <c r="S100" s="147"/>
      <c r="T100" s="153"/>
      <c r="U100" s="111"/>
      <c r="V100" s="154"/>
      <c r="W100" s="147"/>
      <c r="X100" s="153"/>
      <c r="Y100" s="111"/>
      <c r="Z100" s="154"/>
      <c r="AA100" s="147"/>
      <c r="AB100" s="153"/>
      <c r="AC100" s="111"/>
      <c r="AD100" s="157"/>
      <c r="AE100" s="147"/>
      <c r="AF100" s="125"/>
      <c r="AG100" s="111"/>
      <c r="AH100" s="155"/>
      <c r="AI100" s="46"/>
      <c r="AJ100" s="111"/>
      <c r="AK100" s="111"/>
      <c r="AL100" s="188"/>
      <c r="AM100" s="46"/>
      <c r="AN100" s="111"/>
      <c r="AO100" s="111"/>
      <c r="AP100" s="188"/>
      <c r="AQ100" s="189"/>
      <c r="AR100" s="168"/>
      <c r="AS100" s="168"/>
      <c r="AT100" s="168"/>
      <c r="AU100" s="46"/>
      <c r="AV100" s="111"/>
      <c r="AW100" s="111"/>
      <c r="AX100" s="188"/>
      <c r="AY100" s="111"/>
      <c r="AZ100" s="111"/>
      <c r="BA100" s="111"/>
      <c r="BB100" s="188"/>
      <c r="BC100" s="145"/>
    </row>
    <row r="101" spans="1:55" ht="12.75" x14ac:dyDescent="0.2">
      <c r="A101" s="48">
        <v>21110000</v>
      </c>
      <c r="B101" s="45" t="s">
        <v>47</v>
      </c>
      <c r="C101" s="148">
        <v>0</v>
      </c>
      <c r="D101" s="163">
        <v>0</v>
      </c>
      <c r="E101" s="158">
        <f t="shared" ref="E101:E104" si="152">+C101-D101</f>
        <v>0</v>
      </c>
      <c r="F101" s="164" t="s">
        <v>12</v>
      </c>
      <c r="G101" s="148">
        <v>0</v>
      </c>
      <c r="H101" s="163">
        <v>0</v>
      </c>
      <c r="I101" s="158">
        <f t="shared" ref="I101:I104" si="153">+G101-H101</f>
        <v>0</v>
      </c>
      <c r="J101" s="164" t="s">
        <v>12</v>
      </c>
      <c r="K101" s="119">
        <v>0</v>
      </c>
      <c r="L101" s="131">
        <v>0</v>
      </c>
      <c r="M101" s="158">
        <f t="shared" ref="M101:M104" si="154">+K101-L101</f>
        <v>0</v>
      </c>
      <c r="N101" s="164" t="s">
        <v>12</v>
      </c>
      <c r="O101" s="148">
        <v>0</v>
      </c>
      <c r="P101" s="163">
        <v>0</v>
      </c>
      <c r="Q101" s="158">
        <f t="shared" ref="Q101:Q104" si="155">+O101-P101</f>
        <v>0</v>
      </c>
      <c r="R101" s="164" t="s">
        <v>12</v>
      </c>
      <c r="S101" s="148">
        <v>0</v>
      </c>
      <c r="T101" s="163">
        <v>0</v>
      </c>
      <c r="U101" s="158">
        <f t="shared" ref="U101:U104" si="156">+S101-T101</f>
        <v>0</v>
      </c>
      <c r="V101" s="164" t="s">
        <v>12</v>
      </c>
      <c r="W101" s="148">
        <v>0</v>
      </c>
      <c r="X101" s="163">
        <v>0</v>
      </c>
      <c r="Y101" s="158">
        <f t="shared" ref="Y101:Y104" si="157">+W101-X101</f>
        <v>0</v>
      </c>
      <c r="Z101" s="164" t="s">
        <v>12</v>
      </c>
      <c r="AA101" s="148">
        <v>0</v>
      </c>
      <c r="AB101" s="163">
        <v>0</v>
      </c>
      <c r="AC101" s="158">
        <f t="shared" ref="AC101:AC104" si="158">+AA101-AB101</f>
        <v>0</v>
      </c>
      <c r="AD101" s="164" t="s">
        <v>12</v>
      </c>
      <c r="AE101" s="148">
        <v>0</v>
      </c>
      <c r="AF101" s="126">
        <v>0</v>
      </c>
      <c r="AG101" s="158">
        <f>+AE101-AF101</f>
        <v>0</v>
      </c>
      <c r="AH101" s="166" t="s">
        <v>12</v>
      </c>
      <c r="AI101" s="159">
        <v>0</v>
      </c>
      <c r="AJ101" s="158">
        <v>54005.806600000004</v>
      </c>
      <c r="AK101" s="158">
        <f>+AI101-AJ101</f>
        <v>-54005.806600000004</v>
      </c>
      <c r="AL101" s="16" t="s">
        <v>12</v>
      </c>
      <c r="AM101" s="159">
        <v>0</v>
      </c>
      <c r="AN101" s="158">
        <v>0</v>
      </c>
      <c r="AO101" s="158">
        <f>+AM101-AN101</f>
        <v>0</v>
      </c>
      <c r="AP101" s="16" t="s">
        <v>12</v>
      </c>
      <c r="AQ101" s="158">
        <v>0</v>
      </c>
      <c r="AR101" s="158">
        <v>0</v>
      </c>
      <c r="AS101" s="158">
        <v>0</v>
      </c>
      <c r="AT101" s="21" t="s">
        <v>12</v>
      </c>
      <c r="AU101" s="159">
        <v>0</v>
      </c>
      <c r="AV101" s="158">
        <v>45316.084000000003</v>
      </c>
      <c r="AW101" s="158">
        <v>-45316.084000000003</v>
      </c>
      <c r="AX101" s="16" t="s">
        <v>12</v>
      </c>
      <c r="AY101" s="158">
        <v>0</v>
      </c>
      <c r="AZ101" s="158">
        <v>0</v>
      </c>
      <c r="BA101" s="158">
        <f t="shared" ref="BA101:BA104" si="159">+AY101-AZ101</f>
        <v>0</v>
      </c>
      <c r="BB101" s="16" t="s">
        <v>12</v>
      </c>
      <c r="BC101" s="162">
        <f>+VLOOKUP(A101,[3]Contraloría!$A$10:$C$153,3,0)</f>
        <v>0</v>
      </c>
    </row>
    <row r="102" spans="1:55" ht="12.75" x14ac:dyDescent="0.2">
      <c r="A102" s="48">
        <v>21120000</v>
      </c>
      <c r="B102" s="45" t="s">
        <v>426</v>
      </c>
      <c r="C102" s="148">
        <v>0</v>
      </c>
      <c r="D102" s="163">
        <v>0</v>
      </c>
      <c r="E102" s="158">
        <f t="shared" si="152"/>
        <v>0</v>
      </c>
      <c r="F102" s="164" t="s">
        <v>12</v>
      </c>
      <c r="G102" s="148">
        <v>0</v>
      </c>
      <c r="H102" s="163">
        <v>0</v>
      </c>
      <c r="I102" s="158">
        <f t="shared" si="153"/>
        <v>0</v>
      </c>
      <c r="J102" s="164" t="s">
        <v>12</v>
      </c>
      <c r="K102" s="119">
        <v>0</v>
      </c>
      <c r="L102" s="131">
        <v>0</v>
      </c>
      <c r="M102" s="158">
        <f t="shared" si="154"/>
        <v>0</v>
      </c>
      <c r="N102" s="164" t="s">
        <v>12</v>
      </c>
      <c r="O102" s="148">
        <v>0</v>
      </c>
      <c r="P102" s="163">
        <v>0</v>
      </c>
      <c r="Q102" s="158">
        <f t="shared" si="155"/>
        <v>0</v>
      </c>
      <c r="R102" s="164" t="s">
        <v>12</v>
      </c>
      <c r="S102" s="148">
        <v>0</v>
      </c>
      <c r="T102" s="163">
        <v>0</v>
      </c>
      <c r="U102" s="158">
        <f t="shared" si="156"/>
        <v>0</v>
      </c>
      <c r="V102" s="164" t="s">
        <v>12</v>
      </c>
      <c r="W102" s="148">
        <v>0</v>
      </c>
      <c r="X102" s="163">
        <v>0</v>
      </c>
      <c r="Y102" s="158">
        <f t="shared" si="157"/>
        <v>0</v>
      </c>
      <c r="Z102" s="164" t="s">
        <v>12</v>
      </c>
      <c r="AA102" s="148">
        <v>0</v>
      </c>
      <c r="AB102" s="163">
        <v>0</v>
      </c>
      <c r="AC102" s="158">
        <f t="shared" si="158"/>
        <v>0</v>
      </c>
      <c r="AD102" s="164" t="s">
        <v>12</v>
      </c>
      <c r="AE102" s="148">
        <v>0</v>
      </c>
      <c r="AF102" s="126">
        <v>0</v>
      </c>
      <c r="AG102" s="158">
        <f t="shared" ref="AG102:AG104" si="160">+AE102-AF102</f>
        <v>0</v>
      </c>
      <c r="AH102" s="166" t="s">
        <v>12</v>
      </c>
      <c r="AI102" s="159">
        <v>0</v>
      </c>
      <c r="AJ102" s="158">
        <v>0</v>
      </c>
      <c r="AK102" s="158">
        <f t="shared" ref="AK102:AK104" si="161">+AI102-AJ102</f>
        <v>0</v>
      </c>
      <c r="AL102" s="16" t="s">
        <v>12</v>
      </c>
      <c r="AM102" s="159">
        <v>0</v>
      </c>
      <c r="AN102" s="158">
        <v>0</v>
      </c>
      <c r="AO102" s="158">
        <f t="shared" ref="AO102:AO104" si="162">+AM102-AN102</f>
        <v>0</v>
      </c>
      <c r="AP102" s="16" t="s">
        <v>12</v>
      </c>
      <c r="AQ102" s="158">
        <v>0</v>
      </c>
      <c r="AR102" s="158">
        <v>0</v>
      </c>
      <c r="AS102" s="158">
        <v>0</v>
      </c>
      <c r="AT102" s="21" t="s">
        <v>12</v>
      </c>
      <c r="AU102" s="159"/>
      <c r="AV102" s="158"/>
      <c r="AW102" s="158"/>
      <c r="AX102" s="16"/>
      <c r="AY102" s="158"/>
      <c r="AZ102" s="158"/>
      <c r="BA102" s="158">
        <f t="shared" si="159"/>
        <v>0</v>
      </c>
      <c r="BB102" s="16" t="s">
        <v>12</v>
      </c>
      <c r="BC102" s="162"/>
    </row>
    <row r="103" spans="1:55" ht="12.75" x14ac:dyDescent="0.2">
      <c r="A103" s="48">
        <v>21130000</v>
      </c>
      <c r="B103" s="45" t="s">
        <v>48</v>
      </c>
      <c r="C103" s="148">
        <v>0</v>
      </c>
      <c r="D103" s="163">
        <v>0</v>
      </c>
      <c r="E103" s="158">
        <f t="shared" si="152"/>
        <v>0</v>
      </c>
      <c r="F103" s="164" t="s">
        <v>12</v>
      </c>
      <c r="G103" s="148">
        <v>0</v>
      </c>
      <c r="H103" s="163">
        <v>0</v>
      </c>
      <c r="I103" s="158">
        <f t="shared" si="153"/>
        <v>0</v>
      </c>
      <c r="J103" s="164" t="s">
        <v>12</v>
      </c>
      <c r="K103" s="119">
        <v>0</v>
      </c>
      <c r="L103" s="131">
        <v>0</v>
      </c>
      <c r="M103" s="158">
        <f t="shared" si="154"/>
        <v>0</v>
      </c>
      <c r="N103" s="164" t="s">
        <v>12</v>
      </c>
      <c r="O103" s="148">
        <v>0</v>
      </c>
      <c r="P103" s="163">
        <v>0</v>
      </c>
      <c r="Q103" s="158">
        <f t="shared" si="155"/>
        <v>0</v>
      </c>
      <c r="R103" s="164" t="s">
        <v>12</v>
      </c>
      <c r="S103" s="148">
        <v>0</v>
      </c>
      <c r="T103" s="163">
        <v>0</v>
      </c>
      <c r="U103" s="158">
        <f t="shared" si="156"/>
        <v>0</v>
      </c>
      <c r="V103" s="164" t="s">
        <v>12</v>
      </c>
      <c r="W103" s="148">
        <v>0</v>
      </c>
      <c r="X103" s="163">
        <v>19905</v>
      </c>
      <c r="Y103" s="158">
        <f t="shared" si="157"/>
        <v>-19905</v>
      </c>
      <c r="Z103" s="164" t="s">
        <v>12</v>
      </c>
      <c r="AA103" s="148">
        <v>0</v>
      </c>
      <c r="AB103" s="163">
        <v>28228.7</v>
      </c>
      <c r="AC103" s="158">
        <f t="shared" si="158"/>
        <v>-28228.7</v>
      </c>
      <c r="AD103" s="164" t="s">
        <v>12</v>
      </c>
      <c r="AE103" s="148">
        <v>0</v>
      </c>
      <c r="AF103" s="126">
        <v>33993.021000000001</v>
      </c>
      <c r="AG103" s="158">
        <f t="shared" si="160"/>
        <v>-33993.021000000001</v>
      </c>
      <c r="AH103" s="166" t="s">
        <v>12</v>
      </c>
      <c r="AI103" s="159">
        <v>0</v>
      </c>
      <c r="AJ103" s="158">
        <v>0</v>
      </c>
      <c r="AK103" s="158">
        <f t="shared" si="161"/>
        <v>0</v>
      </c>
      <c r="AL103" s="16" t="s">
        <v>12</v>
      </c>
      <c r="AM103" s="159">
        <v>0</v>
      </c>
      <c r="AN103" s="158">
        <v>17458</v>
      </c>
      <c r="AO103" s="158">
        <f t="shared" si="162"/>
        <v>-17458</v>
      </c>
      <c r="AP103" s="16" t="s">
        <v>12</v>
      </c>
      <c r="AQ103" s="158">
        <v>0</v>
      </c>
      <c r="AR103" s="158">
        <v>1600</v>
      </c>
      <c r="AS103" s="158">
        <v>-1600</v>
      </c>
      <c r="AT103" s="21" t="s">
        <v>12</v>
      </c>
      <c r="AU103" s="159">
        <v>0</v>
      </c>
      <c r="AV103" s="158">
        <v>0</v>
      </c>
      <c r="AW103" s="158">
        <v>0</v>
      </c>
      <c r="AX103" s="16" t="s">
        <v>12</v>
      </c>
      <c r="AY103" s="158">
        <v>0</v>
      </c>
      <c r="AZ103" s="158">
        <v>0</v>
      </c>
      <c r="BA103" s="158">
        <f t="shared" si="159"/>
        <v>0</v>
      </c>
      <c r="BB103" s="16" t="s">
        <v>12</v>
      </c>
      <c r="BC103" s="162">
        <f>+VLOOKUP(A103,[3]Contraloría!$A$10:$C$153,3,0)</f>
        <v>0</v>
      </c>
    </row>
    <row r="104" spans="1:55" ht="12.75" x14ac:dyDescent="0.2">
      <c r="A104" s="48">
        <v>21190000</v>
      </c>
      <c r="B104" s="45" t="s">
        <v>91</v>
      </c>
      <c r="C104" s="148">
        <v>0</v>
      </c>
      <c r="D104" s="163">
        <v>0</v>
      </c>
      <c r="E104" s="158">
        <f t="shared" si="152"/>
        <v>0</v>
      </c>
      <c r="F104" s="164" t="s">
        <v>12</v>
      </c>
      <c r="G104" s="148">
        <v>0</v>
      </c>
      <c r="H104" s="163">
        <v>0</v>
      </c>
      <c r="I104" s="158">
        <f t="shared" si="153"/>
        <v>0</v>
      </c>
      <c r="J104" s="164" t="s">
        <v>12</v>
      </c>
      <c r="K104" s="119">
        <v>0</v>
      </c>
      <c r="L104" s="131">
        <v>0</v>
      </c>
      <c r="M104" s="158">
        <f t="shared" si="154"/>
        <v>0</v>
      </c>
      <c r="N104" s="164" t="s">
        <v>12</v>
      </c>
      <c r="O104" s="148">
        <v>0</v>
      </c>
      <c r="P104" s="163">
        <v>0</v>
      </c>
      <c r="Q104" s="158">
        <f t="shared" si="155"/>
        <v>0</v>
      </c>
      <c r="R104" s="164" t="s">
        <v>12</v>
      </c>
      <c r="S104" s="148">
        <v>0</v>
      </c>
      <c r="T104" s="163">
        <v>0</v>
      </c>
      <c r="U104" s="158">
        <f t="shared" si="156"/>
        <v>0</v>
      </c>
      <c r="V104" s="164" t="s">
        <v>12</v>
      </c>
      <c r="W104" s="148">
        <v>0</v>
      </c>
      <c r="X104" s="163">
        <v>0</v>
      </c>
      <c r="Y104" s="158">
        <f t="shared" si="157"/>
        <v>0</v>
      </c>
      <c r="Z104" s="164" t="s">
        <v>12</v>
      </c>
      <c r="AA104" s="148">
        <v>0</v>
      </c>
      <c r="AB104" s="163">
        <v>0</v>
      </c>
      <c r="AC104" s="158">
        <f t="shared" si="158"/>
        <v>0</v>
      </c>
      <c r="AD104" s="164" t="s">
        <v>12</v>
      </c>
      <c r="AE104" s="148">
        <v>0</v>
      </c>
      <c r="AF104" s="126">
        <v>0</v>
      </c>
      <c r="AG104" s="158">
        <f t="shared" si="160"/>
        <v>0</v>
      </c>
      <c r="AH104" s="166" t="s">
        <v>12</v>
      </c>
      <c r="AI104" s="159">
        <v>0</v>
      </c>
      <c r="AJ104" s="158">
        <v>0</v>
      </c>
      <c r="AK104" s="158">
        <f t="shared" si="161"/>
        <v>0</v>
      </c>
      <c r="AL104" s="16" t="s">
        <v>12</v>
      </c>
      <c r="AM104" s="159">
        <v>0</v>
      </c>
      <c r="AN104" s="158">
        <v>2150</v>
      </c>
      <c r="AO104" s="158">
        <f t="shared" si="162"/>
        <v>-2150</v>
      </c>
      <c r="AP104" s="16" t="s">
        <v>12</v>
      </c>
      <c r="AQ104" s="158">
        <v>0</v>
      </c>
      <c r="AR104" s="158">
        <v>0</v>
      </c>
      <c r="AS104" s="158">
        <v>0</v>
      </c>
      <c r="AT104" s="21" t="s">
        <v>12</v>
      </c>
      <c r="AU104" s="159">
        <v>0</v>
      </c>
      <c r="AV104" s="158">
        <v>0</v>
      </c>
      <c r="AW104" s="158">
        <v>0</v>
      </c>
      <c r="AX104" s="16" t="s">
        <v>12</v>
      </c>
      <c r="AY104" s="158">
        <v>0</v>
      </c>
      <c r="AZ104" s="158">
        <v>0</v>
      </c>
      <c r="BA104" s="158">
        <f t="shared" si="159"/>
        <v>0</v>
      </c>
      <c r="BB104" s="16" t="s">
        <v>12</v>
      </c>
      <c r="BC104" s="162">
        <f>+VLOOKUP(A104,[3]Contraloría!$A$10:$C$153,3,0)</f>
        <v>0</v>
      </c>
    </row>
    <row r="105" spans="1:55" ht="10.5" customHeight="1" x14ac:dyDescent="0.2">
      <c r="A105" s="53"/>
      <c r="B105" s="42"/>
      <c r="C105" s="147"/>
      <c r="D105" s="153"/>
      <c r="E105" s="168"/>
      <c r="F105" s="154"/>
      <c r="G105" s="147"/>
      <c r="H105" s="153"/>
      <c r="I105" s="168"/>
      <c r="J105" s="154"/>
      <c r="K105" s="118"/>
      <c r="L105" s="42"/>
      <c r="M105" s="168"/>
      <c r="N105" s="154"/>
      <c r="O105" s="147"/>
      <c r="P105" s="153"/>
      <c r="Q105" s="168"/>
      <c r="R105" s="154"/>
      <c r="S105" s="147"/>
      <c r="T105" s="153"/>
      <c r="U105" s="168"/>
      <c r="V105" s="154"/>
      <c r="W105" s="147"/>
      <c r="X105" s="153"/>
      <c r="Y105" s="168"/>
      <c r="Z105" s="154"/>
      <c r="AA105" s="147"/>
      <c r="AB105" s="153"/>
      <c r="AC105" s="168"/>
      <c r="AD105" s="157"/>
      <c r="AE105" s="147"/>
      <c r="AF105" s="125"/>
      <c r="AG105" s="168"/>
      <c r="AH105" s="155"/>
      <c r="AI105" s="190"/>
      <c r="AJ105" s="168"/>
      <c r="AK105" s="168"/>
      <c r="AL105" s="170"/>
      <c r="AM105" s="46"/>
      <c r="AN105" s="111"/>
      <c r="AO105" s="111"/>
      <c r="AP105" s="188"/>
      <c r="AQ105" s="189"/>
      <c r="AR105" s="168"/>
      <c r="AS105" s="168"/>
      <c r="AT105" s="168"/>
      <c r="AU105" s="190"/>
      <c r="AV105" s="168"/>
      <c r="AW105" s="168"/>
      <c r="AX105" s="170"/>
      <c r="AY105" s="189"/>
      <c r="AZ105" s="168"/>
      <c r="BA105" s="168"/>
      <c r="BB105" s="170"/>
      <c r="BC105" s="191"/>
    </row>
    <row r="106" spans="1:55" ht="12.75" x14ac:dyDescent="0.2">
      <c r="A106" s="41">
        <v>23000000</v>
      </c>
      <c r="B106" s="42" t="s">
        <v>49</v>
      </c>
      <c r="C106" s="147">
        <f>SUM(C108:C111)</f>
        <v>29952473.397539198</v>
      </c>
      <c r="D106" s="153">
        <f>SUM(D108:D111)</f>
        <v>38982348.501330003</v>
      </c>
      <c r="E106" s="111">
        <f>+C106-D106</f>
        <v>-9029875.1037908047</v>
      </c>
      <c r="F106" s="154">
        <f>+D106/C106</f>
        <v>1.3014734370662246</v>
      </c>
      <c r="G106" s="147">
        <f>SUM(G108:G111)</f>
        <v>131832.08264000001</v>
      </c>
      <c r="H106" s="153">
        <f>SUM(H108:H111)</f>
        <v>86328.942190000002</v>
      </c>
      <c r="I106" s="111">
        <f>+G106-H106</f>
        <v>45503.140450000006</v>
      </c>
      <c r="J106" s="154">
        <f>+H106/G106</f>
        <v>0.6548401607652854</v>
      </c>
      <c r="K106" s="118">
        <f>SUM(K108:K111)</f>
        <v>108567.336885</v>
      </c>
      <c r="L106" s="130">
        <f>SUM(L108:L111)</f>
        <v>82192.297680000003</v>
      </c>
      <c r="M106" s="111">
        <f>+K106-L106</f>
        <v>26375.039204999994</v>
      </c>
      <c r="N106" s="154">
        <f>+L106/K106</f>
        <v>0.75706285185075728</v>
      </c>
      <c r="O106" s="147">
        <f>SUM(O108:O111)</f>
        <v>107058.71050971429</v>
      </c>
      <c r="P106" s="153">
        <f>SUM(P108:P111)</f>
        <v>56274.249930000005</v>
      </c>
      <c r="Q106" s="111">
        <f>+O106-P106</f>
        <v>50784.460579714287</v>
      </c>
      <c r="R106" s="154">
        <f>+P106/O106</f>
        <v>0.52563915315320175</v>
      </c>
      <c r="S106" s="147">
        <f>SUM(S108:S111)</f>
        <v>65870.656056000007</v>
      </c>
      <c r="T106" s="153">
        <f>SUM(T108:T111)</f>
        <v>126993.79342</v>
      </c>
      <c r="U106" s="111">
        <f>+S106-T106</f>
        <v>-61123.137363999995</v>
      </c>
      <c r="V106" s="154">
        <f>+T106/S106</f>
        <v>1.9279266523782015</v>
      </c>
      <c r="W106" s="147">
        <f>SUM(W108:W111)</f>
        <v>57988.640860799998</v>
      </c>
      <c r="X106" s="153">
        <f>SUM(X108:X111)</f>
        <v>95534.879970000009</v>
      </c>
      <c r="Y106" s="111">
        <f>+W106-X106</f>
        <v>-37546.239109200011</v>
      </c>
      <c r="Z106" s="154">
        <f>+X106/W106</f>
        <v>1.6474757564904587</v>
      </c>
      <c r="AA106" s="147">
        <f>SUM(AA108:AA111)</f>
        <v>60272.432002514288</v>
      </c>
      <c r="AB106" s="153">
        <f>SUM(AB108:AB111)</f>
        <v>862099.63783999998</v>
      </c>
      <c r="AC106" s="111">
        <f>+AA106-AB106</f>
        <v>-801827.20583748573</v>
      </c>
      <c r="AD106" s="154">
        <f>+AB106/AA106</f>
        <v>14.303382312564343</v>
      </c>
      <c r="AE106" s="147">
        <f>SUM(AE108:AE111)</f>
        <v>62381.967122602284</v>
      </c>
      <c r="AF106" s="125">
        <f>SUM(AF108:AF111)</f>
        <v>104858.66922999998</v>
      </c>
      <c r="AG106" s="111">
        <f>+AE106-AF106</f>
        <v>-42476.702107397701</v>
      </c>
      <c r="AH106" s="155">
        <f>+AF106/AE106</f>
        <v>1.6809131559432262</v>
      </c>
      <c r="AI106" s="46">
        <f>SUM(AI108:AI111)</f>
        <v>63274.029259999996</v>
      </c>
      <c r="AJ106" s="111">
        <f>SUM(AJ108:AJ111)</f>
        <v>31078381.524429999</v>
      </c>
      <c r="AK106" s="111">
        <f>+AI106-AJ106</f>
        <v>-31015107.495170001</v>
      </c>
      <c r="AL106" s="18">
        <f>+AJ106/AI106</f>
        <v>491.17121017733018</v>
      </c>
      <c r="AM106" s="46">
        <f>SUM(AM108:AM111)</f>
        <v>15065488.620284099</v>
      </c>
      <c r="AN106" s="111">
        <f>SUM(AN108:AN111)</f>
        <v>40732630.47851</v>
      </c>
      <c r="AO106" s="111">
        <f>+AM106-AN106</f>
        <v>-25667141.858225901</v>
      </c>
      <c r="AP106" s="18">
        <f>+AN106/AM106</f>
        <v>2.7037045730908313</v>
      </c>
      <c r="AQ106" s="111">
        <f>SUM(AQ108:AQ111)</f>
        <v>363863011.52667403</v>
      </c>
      <c r="AR106" s="111">
        <f>SUM(AR108:AR111)</f>
        <v>661137168.45275998</v>
      </c>
      <c r="AS106" s="111">
        <v>-297274156.92608595</v>
      </c>
      <c r="AT106" s="22">
        <v>1.8169947136940392</v>
      </c>
      <c r="AU106" s="46">
        <f>SUM(AU108:AU111)</f>
        <v>305443581.33487862</v>
      </c>
      <c r="AV106" s="111">
        <f>SUM(AV108:AV111)</f>
        <v>602863904.12042999</v>
      </c>
      <c r="AW106" s="111">
        <v>-297420322.78555131</v>
      </c>
      <c r="AX106" s="18">
        <v>1.9737324368897744</v>
      </c>
      <c r="AY106" s="111">
        <f>SUM(AY108:AY111)</f>
        <v>338275454.47453398</v>
      </c>
      <c r="AZ106" s="111">
        <f>SUM(AZ108:AZ111)</f>
        <v>373979577.56492996</v>
      </c>
      <c r="BA106" s="111">
        <f>+AY106-AZ106</f>
        <v>-35704123.090395987</v>
      </c>
      <c r="BB106" s="18">
        <f>+AZ106/AY106</f>
        <v>1.1055474839161996</v>
      </c>
      <c r="BC106" s="145">
        <f>SUM(BC108:BC111)</f>
        <v>457029997.75</v>
      </c>
    </row>
    <row r="107" spans="1:55" ht="12.75" x14ac:dyDescent="0.2">
      <c r="A107" s="41"/>
      <c r="B107" s="42"/>
      <c r="C107" s="147"/>
      <c r="D107" s="153"/>
      <c r="E107" s="168"/>
      <c r="F107" s="154"/>
      <c r="G107" s="147"/>
      <c r="H107" s="153"/>
      <c r="I107" s="168"/>
      <c r="J107" s="154"/>
      <c r="K107" s="118"/>
      <c r="L107" s="42"/>
      <c r="M107" s="168"/>
      <c r="N107" s="154"/>
      <c r="O107" s="147"/>
      <c r="P107" s="153"/>
      <c r="Q107" s="168"/>
      <c r="R107" s="154"/>
      <c r="S107" s="147"/>
      <c r="T107" s="153"/>
      <c r="U107" s="168"/>
      <c r="V107" s="154"/>
      <c r="W107" s="147"/>
      <c r="X107" s="153"/>
      <c r="Y107" s="168"/>
      <c r="Z107" s="154"/>
      <c r="AA107" s="147"/>
      <c r="AB107" s="153"/>
      <c r="AC107" s="168"/>
      <c r="AD107" s="157"/>
      <c r="AE107" s="147"/>
      <c r="AF107" s="125"/>
      <c r="AG107" s="168"/>
      <c r="AH107" s="155"/>
      <c r="AI107" s="169"/>
      <c r="AJ107" s="168"/>
      <c r="AK107" s="168"/>
      <c r="AL107" s="170"/>
      <c r="AM107" s="159"/>
      <c r="AN107" s="158"/>
      <c r="AO107" s="158"/>
      <c r="AP107" s="160"/>
      <c r="AQ107" s="161"/>
      <c r="AR107" s="168"/>
      <c r="AS107" s="168"/>
      <c r="AT107" s="168"/>
      <c r="AU107" s="169"/>
      <c r="AV107" s="168"/>
      <c r="AW107" s="168"/>
      <c r="AX107" s="170"/>
      <c r="AY107" s="161"/>
      <c r="AZ107" s="168"/>
      <c r="BA107" s="168"/>
      <c r="BB107" s="170"/>
      <c r="BC107" s="171"/>
    </row>
    <row r="108" spans="1:55" ht="12.75" x14ac:dyDescent="0.2">
      <c r="A108" s="107">
        <v>23130000</v>
      </c>
      <c r="B108" s="108" t="s">
        <v>427</v>
      </c>
      <c r="C108" s="148">
        <v>0</v>
      </c>
      <c r="D108" s="126">
        <v>0</v>
      </c>
      <c r="E108" s="158">
        <f t="shared" ref="E108:E111" si="163">+C108-D108</f>
        <v>0</v>
      </c>
      <c r="F108" s="192" t="s">
        <v>12</v>
      </c>
      <c r="G108" s="148">
        <v>0</v>
      </c>
      <c r="H108" s="126">
        <v>0</v>
      </c>
      <c r="I108" s="158">
        <f t="shared" ref="I108:I111" si="164">+G108-H108</f>
        <v>0</v>
      </c>
      <c r="J108" s="192" t="s">
        <v>12</v>
      </c>
      <c r="K108" s="119">
        <v>0</v>
      </c>
      <c r="L108" s="124">
        <v>0</v>
      </c>
      <c r="M108" s="158">
        <f t="shared" ref="M108:M111" si="165">+K108-L108</f>
        <v>0</v>
      </c>
      <c r="N108" s="192" t="s">
        <v>12</v>
      </c>
      <c r="O108" s="148">
        <v>0</v>
      </c>
      <c r="P108" s="126">
        <v>0</v>
      </c>
      <c r="Q108" s="158">
        <f t="shared" ref="Q108:Q111" si="166">+O108-P108</f>
        <v>0</v>
      </c>
      <c r="R108" s="192" t="s">
        <v>12</v>
      </c>
      <c r="S108" s="148">
        <v>0</v>
      </c>
      <c r="T108" s="126">
        <v>0</v>
      </c>
      <c r="U108" s="158">
        <f t="shared" ref="U108:U111" si="167">+S108-T108</f>
        <v>0</v>
      </c>
      <c r="V108" s="192" t="s">
        <v>12</v>
      </c>
      <c r="W108" s="148">
        <v>0</v>
      </c>
      <c r="X108" s="126">
        <v>0</v>
      </c>
      <c r="Y108" s="158">
        <f t="shared" ref="Y108:Y111" si="168">+W108-X108</f>
        <v>0</v>
      </c>
      <c r="Z108" s="192" t="s">
        <v>12</v>
      </c>
      <c r="AA108" s="148">
        <v>0</v>
      </c>
      <c r="AB108" s="126">
        <v>0</v>
      </c>
      <c r="AC108" s="158">
        <f t="shared" ref="AC108:AC111" si="169">+AA108-AB108</f>
        <v>0</v>
      </c>
      <c r="AD108" s="192" t="s">
        <v>12</v>
      </c>
      <c r="AE108" s="148">
        <v>0</v>
      </c>
      <c r="AF108" s="126">
        <v>0</v>
      </c>
      <c r="AG108" s="158">
        <f t="shared" ref="AG108:AG111" si="170">+AE108-AF108</f>
        <v>0</v>
      </c>
      <c r="AH108" s="166" t="s">
        <v>12</v>
      </c>
      <c r="AI108" s="159">
        <v>0</v>
      </c>
      <c r="AJ108" s="158">
        <v>0</v>
      </c>
      <c r="AK108" s="158">
        <f t="shared" ref="AK108:AK111" si="171">+AI108-AJ108</f>
        <v>0</v>
      </c>
      <c r="AL108" s="16" t="s">
        <v>12</v>
      </c>
      <c r="AM108" s="159">
        <v>0</v>
      </c>
      <c r="AN108" s="158">
        <v>0</v>
      </c>
      <c r="AO108" s="158">
        <f t="shared" ref="AO108:AO111" si="172">+AM108-AN108</f>
        <v>0</v>
      </c>
      <c r="AP108" s="16" t="s">
        <v>12</v>
      </c>
      <c r="AQ108" s="158">
        <v>0</v>
      </c>
      <c r="AR108" s="158">
        <v>0</v>
      </c>
      <c r="AS108" s="158">
        <v>0</v>
      </c>
      <c r="AT108" s="21" t="s">
        <v>12</v>
      </c>
      <c r="AU108" s="159">
        <v>0</v>
      </c>
      <c r="AV108" s="158">
        <v>0</v>
      </c>
      <c r="AW108" s="158">
        <v>0</v>
      </c>
      <c r="AX108" s="16" t="s">
        <v>12</v>
      </c>
      <c r="AY108" s="158">
        <v>0</v>
      </c>
      <c r="AZ108" s="158">
        <v>0</v>
      </c>
      <c r="BA108" s="158">
        <f t="shared" ref="BA108:BA111" si="173">+AY108-AZ108</f>
        <v>0</v>
      </c>
      <c r="BB108" s="16" t="s">
        <v>12</v>
      </c>
      <c r="BC108" s="162">
        <f>+VLOOKUP(A108,[3]Contraloría!$A$10:$C$153,3,0)</f>
        <v>0</v>
      </c>
    </row>
    <row r="109" spans="1:55" ht="12.75" x14ac:dyDescent="0.2">
      <c r="A109" s="107">
        <v>23140000</v>
      </c>
      <c r="B109" s="108" t="s">
        <v>428</v>
      </c>
      <c r="C109" s="148">
        <v>0</v>
      </c>
      <c r="D109" s="126">
        <v>0</v>
      </c>
      <c r="E109" s="158">
        <f t="shared" si="163"/>
        <v>0</v>
      </c>
      <c r="F109" s="192" t="s">
        <v>12</v>
      </c>
      <c r="G109" s="148">
        <v>0</v>
      </c>
      <c r="H109" s="126">
        <v>0</v>
      </c>
      <c r="I109" s="158">
        <f t="shared" si="164"/>
        <v>0</v>
      </c>
      <c r="J109" s="192" t="s">
        <v>12</v>
      </c>
      <c r="K109" s="119">
        <v>0</v>
      </c>
      <c r="L109" s="124">
        <v>0</v>
      </c>
      <c r="M109" s="158">
        <f t="shared" si="165"/>
        <v>0</v>
      </c>
      <c r="N109" s="192" t="s">
        <v>12</v>
      </c>
      <c r="O109" s="148">
        <v>0</v>
      </c>
      <c r="P109" s="126">
        <v>0</v>
      </c>
      <c r="Q109" s="158">
        <f t="shared" si="166"/>
        <v>0</v>
      </c>
      <c r="R109" s="192" t="s">
        <v>12</v>
      </c>
      <c r="S109" s="148">
        <v>0</v>
      </c>
      <c r="T109" s="126">
        <v>0</v>
      </c>
      <c r="U109" s="158">
        <f t="shared" si="167"/>
        <v>0</v>
      </c>
      <c r="V109" s="192" t="s">
        <v>12</v>
      </c>
      <c r="W109" s="148">
        <v>0</v>
      </c>
      <c r="X109" s="126">
        <v>0</v>
      </c>
      <c r="Y109" s="158">
        <f t="shared" si="168"/>
        <v>0</v>
      </c>
      <c r="Z109" s="192" t="s">
        <v>12</v>
      </c>
      <c r="AA109" s="148">
        <v>0</v>
      </c>
      <c r="AB109" s="126">
        <v>0</v>
      </c>
      <c r="AC109" s="158">
        <f t="shared" si="169"/>
        <v>0</v>
      </c>
      <c r="AD109" s="192" t="s">
        <v>12</v>
      </c>
      <c r="AE109" s="148">
        <v>0</v>
      </c>
      <c r="AF109" s="126">
        <v>0</v>
      </c>
      <c r="AG109" s="158">
        <f t="shared" si="170"/>
        <v>0</v>
      </c>
      <c r="AH109" s="166" t="s">
        <v>12</v>
      </c>
      <c r="AI109" s="159">
        <v>0</v>
      </c>
      <c r="AJ109" s="158">
        <v>0</v>
      </c>
      <c r="AK109" s="158">
        <f t="shared" si="171"/>
        <v>0</v>
      </c>
      <c r="AL109" s="16" t="s">
        <v>12</v>
      </c>
      <c r="AM109" s="159">
        <v>0</v>
      </c>
      <c r="AN109" s="158">
        <v>0</v>
      </c>
      <c r="AO109" s="158">
        <f t="shared" si="172"/>
        <v>0</v>
      </c>
      <c r="AP109" s="16" t="s">
        <v>12</v>
      </c>
      <c r="AQ109" s="158">
        <v>0</v>
      </c>
      <c r="AR109" s="158">
        <v>0</v>
      </c>
      <c r="AS109" s="158">
        <v>0</v>
      </c>
      <c r="AT109" s="21" t="s">
        <v>12</v>
      </c>
      <c r="AU109" s="159">
        <v>0</v>
      </c>
      <c r="AV109" s="158">
        <v>0</v>
      </c>
      <c r="AW109" s="158">
        <v>0</v>
      </c>
      <c r="AX109" s="16" t="s">
        <v>12</v>
      </c>
      <c r="AY109" s="158">
        <v>0</v>
      </c>
      <c r="AZ109" s="158">
        <v>0</v>
      </c>
      <c r="BA109" s="158">
        <f t="shared" si="173"/>
        <v>0</v>
      </c>
      <c r="BB109" s="16" t="s">
        <v>12</v>
      </c>
      <c r="BC109" s="162">
        <f>+VLOOKUP(A109,[3]Contraloría!$A$10:$C$153,3,0)</f>
        <v>0</v>
      </c>
    </row>
    <row r="110" spans="1:55" ht="12.75" x14ac:dyDescent="0.2">
      <c r="A110" s="44">
        <v>23200000</v>
      </c>
      <c r="B110" s="45" t="s">
        <v>58</v>
      </c>
      <c r="C110" s="148">
        <v>247473.3975392</v>
      </c>
      <c r="D110" s="163">
        <v>105128.34700000001</v>
      </c>
      <c r="E110" s="158">
        <f t="shared" si="163"/>
        <v>142345.05053919999</v>
      </c>
      <c r="F110" s="164">
        <f t="shared" ref="F110:F111" si="174">+D110/C110</f>
        <v>0.42480665819180663</v>
      </c>
      <c r="G110" s="148">
        <v>131832.08264000001</v>
      </c>
      <c r="H110" s="163">
        <v>86328.942190000002</v>
      </c>
      <c r="I110" s="158">
        <f t="shared" si="164"/>
        <v>45503.140450000006</v>
      </c>
      <c r="J110" s="164">
        <f t="shared" ref="J110" si="175">+H110/G110</f>
        <v>0.6548401607652854</v>
      </c>
      <c r="K110" s="119">
        <v>108567.336885</v>
      </c>
      <c r="L110" s="131">
        <v>82192.297680000003</v>
      </c>
      <c r="M110" s="158">
        <f t="shared" si="165"/>
        <v>26375.039204999994</v>
      </c>
      <c r="N110" s="164">
        <f t="shared" ref="N110" si="176">+L110/K110</f>
        <v>0.75706285185075728</v>
      </c>
      <c r="O110" s="148">
        <v>107058.71050971429</v>
      </c>
      <c r="P110" s="163">
        <v>56274.249930000005</v>
      </c>
      <c r="Q110" s="158">
        <f t="shared" si="166"/>
        <v>50784.460579714287</v>
      </c>
      <c r="R110" s="164">
        <f t="shared" ref="R110" si="177">+P110/O110</f>
        <v>0.52563915315320175</v>
      </c>
      <c r="S110" s="148">
        <v>65870.656056000007</v>
      </c>
      <c r="T110" s="163">
        <v>58406.194309999999</v>
      </c>
      <c r="U110" s="158">
        <f t="shared" si="167"/>
        <v>7464.4617460000081</v>
      </c>
      <c r="V110" s="164">
        <f t="shared" ref="V110" si="178">+T110/S110</f>
        <v>0.8866800151549411</v>
      </c>
      <c r="W110" s="148">
        <v>57988.640860799998</v>
      </c>
      <c r="X110" s="163">
        <v>95534.879970000009</v>
      </c>
      <c r="Y110" s="158">
        <f t="shared" si="168"/>
        <v>-37546.239109200011</v>
      </c>
      <c r="Z110" s="164">
        <f t="shared" ref="Z110" si="179">+X110/W110</f>
        <v>1.6474757564904587</v>
      </c>
      <c r="AA110" s="148">
        <v>60272.432002514288</v>
      </c>
      <c r="AB110" s="163">
        <v>144321.20206000001</v>
      </c>
      <c r="AC110" s="158">
        <f t="shared" si="169"/>
        <v>-84048.77005748573</v>
      </c>
      <c r="AD110" s="164">
        <f t="shared" ref="AD110" si="180">+AB110/AA110</f>
        <v>2.3944811461063922</v>
      </c>
      <c r="AE110" s="148">
        <v>62381.967122602284</v>
      </c>
      <c r="AF110" s="126">
        <v>104858.66922999998</v>
      </c>
      <c r="AG110" s="158">
        <f t="shared" si="170"/>
        <v>-42476.702107397701</v>
      </c>
      <c r="AH110" s="166">
        <f t="shared" ref="AH110" si="181">+AF110/AE110</f>
        <v>1.6809131559432262</v>
      </c>
      <c r="AI110" s="159">
        <v>63274.029259999996</v>
      </c>
      <c r="AJ110" s="158">
        <v>31423.80616</v>
      </c>
      <c r="AK110" s="158">
        <f t="shared" si="171"/>
        <v>31850.223099999996</v>
      </c>
      <c r="AL110" s="16">
        <f t="shared" ref="AL110" si="182">+AJ110/AI110</f>
        <v>0.49663039524282704</v>
      </c>
      <c r="AM110" s="159">
        <v>65488.62028409999</v>
      </c>
      <c r="AN110" s="158">
        <v>29280.478509999997</v>
      </c>
      <c r="AO110" s="158">
        <f t="shared" si="172"/>
        <v>36208.14177409999</v>
      </c>
      <c r="AP110" s="16">
        <f t="shared" ref="AP110" si="183">+AN110/AM110</f>
        <v>0.44710788504898485</v>
      </c>
      <c r="AQ110" s="158">
        <v>67780.721994043488</v>
      </c>
      <c r="AR110" s="158">
        <v>21571.985000000004</v>
      </c>
      <c r="AS110" s="158">
        <v>46208.736994043487</v>
      </c>
      <c r="AT110" s="21">
        <v>0.31826136348762607</v>
      </c>
      <c r="AU110" s="159">
        <v>10760.451408638284</v>
      </c>
      <c r="AV110" s="158">
        <v>17931.267680000001</v>
      </c>
      <c r="AW110" s="158">
        <v>-7170.8162713617166</v>
      </c>
      <c r="AX110" s="16">
        <v>1.6664047816437444</v>
      </c>
      <c r="AY110" s="158">
        <v>10954.139533993775</v>
      </c>
      <c r="AZ110" s="158">
        <v>23331.852990000003</v>
      </c>
      <c r="BA110" s="158">
        <f t="shared" si="173"/>
        <v>-12377.713456006228</v>
      </c>
      <c r="BB110" s="16">
        <f t="shared" ref="BB110:BB111" si="184">+AZ110/AY110</f>
        <v>2.1299576217369425</v>
      </c>
      <c r="BC110" s="162">
        <f>+VLOOKUP(A110,[3]Contraloría!$A$10:$C$153,3,0)</f>
        <v>11000</v>
      </c>
    </row>
    <row r="111" spans="1:55" s="43" customFormat="1" ht="13.5" customHeight="1" x14ac:dyDescent="0.2">
      <c r="A111" s="48">
        <v>23400000</v>
      </c>
      <c r="B111" s="45" t="s">
        <v>94</v>
      </c>
      <c r="C111" s="148">
        <v>29705000</v>
      </c>
      <c r="D111" s="163">
        <v>38877220.15433</v>
      </c>
      <c r="E111" s="158">
        <f t="shared" si="163"/>
        <v>-9172220.1543300003</v>
      </c>
      <c r="F111" s="164">
        <f t="shared" si="174"/>
        <v>1.3087769787688941</v>
      </c>
      <c r="G111" s="148">
        <v>0</v>
      </c>
      <c r="H111" s="163">
        <v>0</v>
      </c>
      <c r="I111" s="158">
        <f t="shared" si="164"/>
        <v>0</v>
      </c>
      <c r="J111" s="164" t="s">
        <v>12</v>
      </c>
      <c r="K111" s="119">
        <v>0</v>
      </c>
      <c r="L111" s="131">
        <v>0</v>
      </c>
      <c r="M111" s="158">
        <f t="shared" si="165"/>
        <v>0</v>
      </c>
      <c r="N111" s="164" t="s">
        <v>12</v>
      </c>
      <c r="O111" s="148">
        <v>0</v>
      </c>
      <c r="P111" s="163">
        <v>0</v>
      </c>
      <c r="Q111" s="158">
        <f t="shared" si="166"/>
        <v>0</v>
      </c>
      <c r="R111" s="164" t="s">
        <v>12</v>
      </c>
      <c r="S111" s="148">
        <v>0</v>
      </c>
      <c r="T111" s="163">
        <v>68587.599109999996</v>
      </c>
      <c r="U111" s="158">
        <f t="shared" si="167"/>
        <v>-68587.599109999996</v>
      </c>
      <c r="V111" s="164" t="s">
        <v>12</v>
      </c>
      <c r="W111" s="148">
        <v>0</v>
      </c>
      <c r="X111" s="163">
        <v>0</v>
      </c>
      <c r="Y111" s="158">
        <f t="shared" si="168"/>
        <v>0</v>
      </c>
      <c r="Z111" s="164" t="s">
        <v>12</v>
      </c>
      <c r="AA111" s="148">
        <v>0</v>
      </c>
      <c r="AB111" s="163">
        <v>717778.43577999994</v>
      </c>
      <c r="AC111" s="158">
        <f t="shared" si="169"/>
        <v>-717778.43577999994</v>
      </c>
      <c r="AD111" s="164" t="s">
        <v>12</v>
      </c>
      <c r="AE111" s="148">
        <v>0</v>
      </c>
      <c r="AF111" s="126">
        <v>0</v>
      </c>
      <c r="AG111" s="158">
        <f t="shared" si="170"/>
        <v>0</v>
      </c>
      <c r="AH111" s="166" t="s">
        <v>12</v>
      </c>
      <c r="AI111" s="159">
        <v>0</v>
      </c>
      <c r="AJ111" s="158">
        <v>31046957.71827</v>
      </c>
      <c r="AK111" s="158">
        <f t="shared" si="171"/>
        <v>-31046957.71827</v>
      </c>
      <c r="AL111" s="16" t="s">
        <v>12</v>
      </c>
      <c r="AM111" s="159">
        <v>15000000</v>
      </c>
      <c r="AN111" s="158">
        <v>40703350</v>
      </c>
      <c r="AO111" s="158">
        <f t="shared" si="172"/>
        <v>-25703350</v>
      </c>
      <c r="AP111" s="16" t="s">
        <v>12</v>
      </c>
      <c r="AQ111" s="158">
        <v>363795230.80467999</v>
      </c>
      <c r="AR111" s="158">
        <v>661115596.46775997</v>
      </c>
      <c r="AS111" s="158">
        <v>-297320365.66307998</v>
      </c>
      <c r="AT111" s="21">
        <v>1.8172739510780171</v>
      </c>
      <c r="AU111" s="159">
        <v>305432820.88347</v>
      </c>
      <c r="AV111" s="158">
        <v>602845972.85274994</v>
      </c>
      <c r="AW111" s="158">
        <v>-297413151.96927994</v>
      </c>
      <c r="AX111" s="16">
        <v>1.9737432640965269</v>
      </c>
      <c r="AY111" s="158">
        <v>338264500.33499998</v>
      </c>
      <c r="AZ111" s="158">
        <v>373956245.71193999</v>
      </c>
      <c r="BA111" s="158">
        <f t="shared" si="173"/>
        <v>-35691745.376940012</v>
      </c>
      <c r="BB111" s="16">
        <f t="shared" si="184"/>
        <v>1.10551431007863</v>
      </c>
      <c r="BC111" s="162">
        <f>+VLOOKUP(A111,[3]Contraloría!$A$10:$C$153,3,0)</f>
        <v>457018997.75</v>
      </c>
    </row>
    <row r="112" spans="1:55" ht="10.5" customHeight="1" x14ac:dyDescent="0.2">
      <c r="A112" s="44"/>
      <c r="B112" s="45"/>
      <c r="C112" s="148"/>
      <c r="D112" s="163"/>
      <c r="E112" s="181"/>
      <c r="F112" s="164"/>
      <c r="G112" s="148"/>
      <c r="H112" s="163"/>
      <c r="I112" s="181"/>
      <c r="J112" s="164"/>
      <c r="K112" s="119"/>
      <c r="L112" s="45"/>
      <c r="M112" s="181"/>
      <c r="N112" s="164"/>
      <c r="O112" s="148"/>
      <c r="P112" s="163"/>
      <c r="Q112" s="181"/>
      <c r="R112" s="164"/>
      <c r="S112" s="148"/>
      <c r="T112" s="163"/>
      <c r="U112" s="181"/>
      <c r="V112" s="164"/>
      <c r="W112" s="148"/>
      <c r="X112" s="163"/>
      <c r="Y112" s="181"/>
      <c r="Z112" s="164"/>
      <c r="AA112" s="148"/>
      <c r="AB112" s="163"/>
      <c r="AC112" s="181"/>
      <c r="AD112" s="165"/>
      <c r="AE112" s="148"/>
      <c r="AF112" s="126"/>
      <c r="AG112" s="181"/>
      <c r="AH112" s="166"/>
      <c r="AI112" s="182"/>
      <c r="AJ112" s="181"/>
      <c r="AK112" s="181"/>
      <c r="AL112" s="183"/>
      <c r="AM112" s="182"/>
      <c r="AN112" s="181"/>
      <c r="AO112" s="181"/>
      <c r="AP112" s="183"/>
      <c r="AQ112" s="181"/>
      <c r="AR112" s="181"/>
      <c r="AS112" s="181"/>
      <c r="AT112" s="184"/>
      <c r="AU112" s="182"/>
      <c r="AV112" s="181"/>
      <c r="AW112" s="181"/>
      <c r="AX112" s="183"/>
      <c r="AY112" s="181"/>
      <c r="AZ112" s="181"/>
      <c r="BA112" s="181"/>
      <c r="BB112" s="183"/>
      <c r="BC112" s="185"/>
    </row>
    <row r="113" spans="1:55" ht="12.75" x14ac:dyDescent="0.2">
      <c r="A113" s="41">
        <v>24000000</v>
      </c>
      <c r="B113" s="42" t="s">
        <v>63</v>
      </c>
      <c r="C113" s="147">
        <f>+C115</f>
        <v>915532</v>
      </c>
      <c r="D113" s="153">
        <f>+D115</f>
        <v>1058811.1189999999</v>
      </c>
      <c r="E113" s="178">
        <f>+C113-D113</f>
        <v>-143279.11899999995</v>
      </c>
      <c r="F113" s="154">
        <f>+D113/C113</f>
        <v>1.1564982097840382</v>
      </c>
      <c r="G113" s="147">
        <f>+G115</f>
        <v>7291388.7000000002</v>
      </c>
      <c r="H113" s="153">
        <f>+H115</f>
        <v>3522831.2765600001</v>
      </c>
      <c r="I113" s="178">
        <f>+G113-H113</f>
        <v>3768557.42344</v>
      </c>
      <c r="J113" s="154">
        <f>+H113/G113</f>
        <v>0.48314956471323495</v>
      </c>
      <c r="K113" s="118">
        <f>+K115</f>
        <v>5046851</v>
      </c>
      <c r="L113" s="130">
        <f>+L115</f>
        <v>1781362.6507799998</v>
      </c>
      <c r="M113" s="178">
        <f>+K113-L113</f>
        <v>3265488.3492200002</v>
      </c>
      <c r="N113" s="154">
        <f>+L113/K113</f>
        <v>0.35296517586510873</v>
      </c>
      <c r="O113" s="147">
        <f>+O115</f>
        <v>2921192.7</v>
      </c>
      <c r="P113" s="153">
        <f>+P115</f>
        <v>1017187.7077200001</v>
      </c>
      <c r="Q113" s="178">
        <f>+O113-P113</f>
        <v>1904004.9922800001</v>
      </c>
      <c r="R113" s="154">
        <f>+P113/O113</f>
        <v>0.34820972533581918</v>
      </c>
      <c r="S113" s="147">
        <f>+S115</f>
        <v>660932</v>
      </c>
      <c r="T113" s="153">
        <f>+T115</f>
        <v>199450.84624000001</v>
      </c>
      <c r="U113" s="178">
        <f>+S113-T113</f>
        <v>461481.15376000002</v>
      </c>
      <c r="V113" s="154">
        <f>+T113/S113</f>
        <v>0.30177211307668567</v>
      </c>
      <c r="W113" s="147">
        <f>+W115</f>
        <v>697580.51899999997</v>
      </c>
      <c r="X113" s="153">
        <f>+X115</f>
        <v>398901.69248000003</v>
      </c>
      <c r="Y113" s="178">
        <f>+W113-X113</f>
        <v>298678.82651999994</v>
      </c>
      <c r="Z113" s="154">
        <f>+X113/W113</f>
        <v>0.57183605564535556</v>
      </c>
      <c r="AA113" s="147">
        <f>+AA115</f>
        <v>583889.32799999998</v>
      </c>
      <c r="AB113" s="153">
        <f>+AB115</f>
        <v>398901.69248000003</v>
      </c>
      <c r="AC113" s="178">
        <f>+AA113-AB113</f>
        <v>184987.63551999995</v>
      </c>
      <c r="AD113" s="154">
        <f>+AB113/AA113</f>
        <v>0.68318031063585405</v>
      </c>
      <c r="AE113" s="147">
        <f>+AE115</f>
        <v>905849.42799999996</v>
      </c>
      <c r="AF113" s="125">
        <f>+AF115</f>
        <v>674915.94628000003</v>
      </c>
      <c r="AG113" s="178">
        <f>+AE113-AF113</f>
        <v>230933.48171999992</v>
      </c>
      <c r="AH113" s="155">
        <f>+AF113/AE113</f>
        <v>0.74506416344505333</v>
      </c>
      <c r="AI113" s="179">
        <f>+AI115</f>
        <v>687339.73489999992</v>
      </c>
      <c r="AJ113" s="178">
        <f>+AJ115</f>
        <v>398901.69248000003</v>
      </c>
      <c r="AK113" s="178">
        <f>+AI113-AJ113</f>
        <v>288438.0424199999</v>
      </c>
      <c r="AL113" s="18">
        <f>+AJ113/AI113</f>
        <v>0.58035593204579639</v>
      </c>
      <c r="AM113" s="179">
        <f>+AM115</f>
        <v>659200</v>
      </c>
      <c r="AN113" s="178">
        <f>+AN115</f>
        <v>398901.69248000003</v>
      </c>
      <c r="AO113" s="178">
        <f>+AM113-AN113</f>
        <v>260298.30751999997</v>
      </c>
      <c r="AP113" s="18">
        <f>+AN113/AM113</f>
        <v>0.60512999466019424</v>
      </c>
      <c r="AQ113" s="178">
        <f>+AQ115</f>
        <v>1242568</v>
      </c>
      <c r="AR113" s="178">
        <f>+AR115</f>
        <v>952051.69247999997</v>
      </c>
      <c r="AS113" s="178">
        <v>290516.30751999997</v>
      </c>
      <c r="AT113" s="22">
        <v>0.76619685399913728</v>
      </c>
      <c r="AU113" s="179">
        <f>+AU115</f>
        <v>659017.48901999998</v>
      </c>
      <c r="AV113" s="178">
        <f>+AV115</f>
        <v>1284558.4116599998</v>
      </c>
      <c r="AW113" s="178">
        <v>-625540.92263999977</v>
      </c>
      <c r="AX113" s="18">
        <v>1.9492023095930551</v>
      </c>
      <c r="AY113" s="178">
        <f>+AY115</f>
        <v>660561.95554</v>
      </c>
      <c r="AZ113" s="178">
        <f>+AZ115</f>
        <v>398901.69248000003</v>
      </c>
      <c r="BA113" s="178">
        <f>+AY113-AZ113</f>
        <v>261660.26305999997</v>
      </c>
      <c r="BB113" s="18">
        <f>+AZ113/AY113</f>
        <v>0.60388232948399756</v>
      </c>
      <c r="BC113" s="180">
        <f>+BC115</f>
        <v>708700</v>
      </c>
    </row>
    <row r="114" spans="1:55" ht="10.5" customHeight="1" x14ac:dyDescent="0.2">
      <c r="A114" s="44"/>
      <c r="B114" s="45"/>
      <c r="C114" s="148"/>
      <c r="D114" s="163"/>
      <c r="E114" s="181"/>
      <c r="F114" s="164"/>
      <c r="G114" s="148"/>
      <c r="H114" s="163"/>
      <c r="I114" s="181"/>
      <c r="J114" s="164"/>
      <c r="K114" s="119"/>
      <c r="L114" s="45"/>
      <c r="M114" s="181"/>
      <c r="N114" s="164"/>
      <c r="O114" s="148"/>
      <c r="P114" s="163"/>
      <c r="Q114" s="181"/>
      <c r="R114" s="164"/>
      <c r="S114" s="148"/>
      <c r="T114" s="163"/>
      <c r="U114" s="181"/>
      <c r="V114" s="164"/>
      <c r="W114" s="148"/>
      <c r="X114" s="163"/>
      <c r="Y114" s="181"/>
      <c r="Z114" s="164"/>
      <c r="AA114" s="148"/>
      <c r="AB114" s="163"/>
      <c r="AC114" s="181"/>
      <c r="AD114" s="165"/>
      <c r="AE114" s="148"/>
      <c r="AF114" s="126"/>
      <c r="AG114" s="181"/>
      <c r="AH114" s="166"/>
      <c r="AI114" s="182"/>
      <c r="AJ114" s="181"/>
      <c r="AK114" s="181"/>
      <c r="AL114" s="183"/>
      <c r="AM114" s="182"/>
      <c r="AN114" s="181"/>
      <c r="AO114" s="181"/>
      <c r="AP114" s="183"/>
      <c r="AQ114" s="181"/>
      <c r="AR114" s="181"/>
      <c r="AS114" s="181"/>
      <c r="AT114" s="184"/>
      <c r="AU114" s="182"/>
      <c r="AV114" s="181"/>
      <c r="AW114" s="181"/>
      <c r="AX114" s="183"/>
      <c r="AY114" s="181"/>
      <c r="AZ114" s="181"/>
      <c r="BA114" s="181"/>
      <c r="BB114" s="183"/>
      <c r="BC114" s="185"/>
    </row>
    <row r="115" spans="1:55" ht="12.75" x14ac:dyDescent="0.2">
      <c r="A115" s="41">
        <v>24100000</v>
      </c>
      <c r="B115" s="42" t="s">
        <v>50</v>
      </c>
      <c r="C115" s="147">
        <f>+C117+C121+C122</f>
        <v>915532</v>
      </c>
      <c r="D115" s="125">
        <f>+D117+D121+D122</f>
        <v>1058811.1189999999</v>
      </c>
      <c r="E115" s="178">
        <f>+C115-D115</f>
        <v>-143279.11899999995</v>
      </c>
      <c r="F115" s="154">
        <f t="shared" ref="F115" si="185">+D115/C115</f>
        <v>1.1564982097840382</v>
      </c>
      <c r="G115" s="147">
        <f>+G117+G121+G122</f>
        <v>7291388.7000000002</v>
      </c>
      <c r="H115" s="153">
        <f>+H117+H121+H122</f>
        <v>3522831.2765600001</v>
      </c>
      <c r="I115" s="178">
        <f>+G115-H115</f>
        <v>3768557.42344</v>
      </c>
      <c r="J115" s="154">
        <f t="shared" ref="J115" si="186">+H115/G115</f>
        <v>0.48314956471323495</v>
      </c>
      <c r="K115" s="118">
        <f>+K117+K121+K122</f>
        <v>5046851</v>
      </c>
      <c r="L115" s="130">
        <f>+L117+L121+L122</f>
        <v>1781362.6507799998</v>
      </c>
      <c r="M115" s="178">
        <f>+K115-L115</f>
        <v>3265488.3492200002</v>
      </c>
      <c r="N115" s="154">
        <f t="shared" ref="N115" si="187">+L115/K115</f>
        <v>0.35296517586510873</v>
      </c>
      <c r="O115" s="147">
        <f>+O117+O121+O122</f>
        <v>2921192.7</v>
      </c>
      <c r="P115" s="153">
        <f>+P117+P121+P122</f>
        <v>1017187.7077200001</v>
      </c>
      <c r="Q115" s="178">
        <f>+O115-P115</f>
        <v>1904004.9922800001</v>
      </c>
      <c r="R115" s="154">
        <f t="shared" ref="R115" si="188">+P115/O115</f>
        <v>0.34820972533581918</v>
      </c>
      <c r="S115" s="147">
        <f>+S117+S121+S122</f>
        <v>660932</v>
      </c>
      <c r="T115" s="153">
        <f>+T117+T121+T122</f>
        <v>199450.84624000001</v>
      </c>
      <c r="U115" s="178">
        <f>+S115-T115</f>
        <v>461481.15376000002</v>
      </c>
      <c r="V115" s="154">
        <f t="shared" ref="V115" si="189">+T115/S115</f>
        <v>0.30177211307668567</v>
      </c>
      <c r="W115" s="147">
        <f>+W117+W121+W122</f>
        <v>697580.51899999997</v>
      </c>
      <c r="X115" s="153">
        <f>+X117+X121+X122</f>
        <v>398901.69248000003</v>
      </c>
      <c r="Y115" s="178">
        <f>+W115-X115</f>
        <v>298678.82651999994</v>
      </c>
      <c r="Z115" s="154">
        <f t="shared" ref="Z115" si="190">+X115/W115</f>
        <v>0.57183605564535556</v>
      </c>
      <c r="AA115" s="147">
        <f>+AA117+AA121+AA122</f>
        <v>583889.32799999998</v>
      </c>
      <c r="AB115" s="153">
        <f>+AB117+AB121+AB122</f>
        <v>398901.69248000003</v>
      </c>
      <c r="AC115" s="178">
        <f>+AA115-AB115</f>
        <v>184987.63551999995</v>
      </c>
      <c r="AD115" s="154">
        <f t="shared" ref="AD115" si="191">+AB115/AA115</f>
        <v>0.68318031063585405</v>
      </c>
      <c r="AE115" s="147">
        <f>+AE117+AE121+AE122</f>
        <v>905849.42799999996</v>
      </c>
      <c r="AF115" s="125">
        <f>+AF117+AF121+AF122</f>
        <v>674915.94628000003</v>
      </c>
      <c r="AG115" s="178">
        <f>+AE115-AF115</f>
        <v>230933.48171999992</v>
      </c>
      <c r="AH115" s="155">
        <f>+AF115/AE115</f>
        <v>0.74506416344505333</v>
      </c>
      <c r="AI115" s="179">
        <f>+AI117+AI121+AI122</f>
        <v>687339.73489999992</v>
      </c>
      <c r="AJ115" s="178">
        <f>+AJ117+AJ121+AJ122</f>
        <v>398901.69248000003</v>
      </c>
      <c r="AK115" s="178">
        <f>+AI115-AJ115</f>
        <v>288438.0424199999</v>
      </c>
      <c r="AL115" s="18">
        <f>+AJ115/AI115</f>
        <v>0.58035593204579639</v>
      </c>
      <c r="AM115" s="179">
        <f>+AM117+AM121+AM122</f>
        <v>659200</v>
      </c>
      <c r="AN115" s="178">
        <f>+AN117+AN121+AN122</f>
        <v>398901.69248000003</v>
      </c>
      <c r="AO115" s="178">
        <f>+AM115-AN115</f>
        <v>260298.30751999997</v>
      </c>
      <c r="AP115" s="18">
        <f>+AN115/AM115</f>
        <v>0.60512999466019424</v>
      </c>
      <c r="AQ115" s="178">
        <f>+AQ117+AQ121+AQ122</f>
        <v>1242568</v>
      </c>
      <c r="AR115" s="178">
        <f>+AR117+AR121+AR122</f>
        <v>952051.69247999997</v>
      </c>
      <c r="AS115" s="178">
        <v>290516.30751999997</v>
      </c>
      <c r="AT115" s="22">
        <v>0.76619685399913728</v>
      </c>
      <c r="AU115" s="179">
        <f>+AU117+AU121+AU122</f>
        <v>659017.48901999998</v>
      </c>
      <c r="AV115" s="178">
        <f>+AV117+AV121+AV122</f>
        <v>1284558.4116599998</v>
      </c>
      <c r="AW115" s="178">
        <v>-625540.92263999977</v>
      </c>
      <c r="AX115" s="18">
        <v>1.9492023095930551</v>
      </c>
      <c r="AY115" s="178">
        <f>+AY117+AY121+AY122</f>
        <v>660561.95554</v>
      </c>
      <c r="AZ115" s="178">
        <f>+AZ117+AZ121+AZ122</f>
        <v>398901.69248000003</v>
      </c>
      <c r="BA115" s="178">
        <f>+AY115-AZ115</f>
        <v>261660.26305999997</v>
      </c>
      <c r="BB115" s="18">
        <f t="shared" ref="BB115" si="192">+AZ115/AY115</f>
        <v>0.60388232948399756</v>
      </c>
      <c r="BC115" s="180">
        <f>+BC117+BC121+BC122</f>
        <v>708700</v>
      </c>
    </row>
    <row r="116" spans="1:55" ht="10.5" customHeight="1" x14ac:dyDescent="0.2">
      <c r="A116" s="44"/>
      <c r="B116" s="45"/>
      <c r="C116" s="148"/>
      <c r="D116" s="163"/>
      <c r="E116" s="181"/>
      <c r="F116" s="164"/>
      <c r="G116" s="148"/>
      <c r="H116" s="163"/>
      <c r="I116" s="181"/>
      <c r="J116" s="164"/>
      <c r="K116" s="119"/>
      <c r="L116" s="45"/>
      <c r="M116" s="181"/>
      <c r="N116" s="164"/>
      <c r="O116" s="148"/>
      <c r="P116" s="163"/>
      <c r="Q116" s="181"/>
      <c r="R116" s="164"/>
      <c r="S116" s="148"/>
      <c r="T116" s="163"/>
      <c r="U116" s="181"/>
      <c r="V116" s="164"/>
      <c r="W116" s="148"/>
      <c r="X116" s="163"/>
      <c r="Y116" s="181"/>
      <c r="Z116" s="164"/>
      <c r="AA116" s="148"/>
      <c r="AB116" s="163"/>
      <c r="AC116" s="181"/>
      <c r="AD116" s="164"/>
      <c r="AE116" s="148"/>
      <c r="AF116" s="126"/>
      <c r="AG116" s="181"/>
      <c r="AH116" s="166"/>
      <c r="AI116" s="182"/>
      <c r="AJ116" s="181"/>
      <c r="AK116" s="181"/>
      <c r="AL116" s="183"/>
      <c r="AM116" s="182"/>
      <c r="AN116" s="181"/>
      <c r="AO116" s="181"/>
      <c r="AP116" s="183"/>
      <c r="AQ116" s="184"/>
      <c r="AR116" s="168"/>
      <c r="AS116" s="168"/>
      <c r="AT116" s="168"/>
      <c r="AU116" s="182"/>
      <c r="AV116" s="181"/>
      <c r="AW116" s="181"/>
      <c r="AX116" s="183"/>
      <c r="AY116" s="181"/>
      <c r="AZ116" s="181"/>
      <c r="BA116" s="181"/>
      <c r="BB116" s="183"/>
      <c r="BC116" s="185"/>
    </row>
    <row r="117" spans="1:55" ht="12.75" x14ac:dyDescent="0.2">
      <c r="A117" s="44">
        <v>24110000</v>
      </c>
      <c r="B117" s="45" t="s">
        <v>51</v>
      </c>
      <c r="C117" s="148">
        <v>915532</v>
      </c>
      <c r="D117" s="163">
        <v>1058811.1189999999</v>
      </c>
      <c r="E117" s="181">
        <f>+C117-D117</f>
        <v>-143279.11899999995</v>
      </c>
      <c r="F117" s="164">
        <f>+D117/C117</f>
        <v>1.1564982097840382</v>
      </c>
      <c r="G117" s="148">
        <v>7291388.7000000002</v>
      </c>
      <c r="H117" s="163">
        <v>3522831.2765600001</v>
      </c>
      <c r="I117" s="181">
        <f>+G117-H117</f>
        <v>3768557.42344</v>
      </c>
      <c r="J117" s="164">
        <f>+H117/G117</f>
        <v>0.48314956471323495</v>
      </c>
      <c r="K117" s="119">
        <v>5046851</v>
      </c>
      <c r="L117" s="131">
        <v>1781362.6507799998</v>
      </c>
      <c r="M117" s="181">
        <f>+K117-L117</f>
        <v>3265488.3492200002</v>
      </c>
      <c r="N117" s="164">
        <f>+L117/K117</f>
        <v>0.35296517586510873</v>
      </c>
      <c r="O117" s="148">
        <v>2921192.7</v>
      </c>
      <c r="P117" s="163">
        <v>1017187.7077200001</v>
      </c>
      <c r="Q117" s="181">
        <f>+O117-P117</f>
        <v>1904004.9922800001</v>
      </c>
      <c r="R117" s="164">
        <f>+P117/O117</f>
        <v>0.34820972533581918</v>
      </c>
      <c r="S117" s="148">
        <v>660932</v>
      </c>
      <c r="T117" s="163">
        <v>199450.84624000001</v>
      </c>
      <c r="U117" s="181">
        <f>+S117-T117</f>
        <v>461481.15376000002</v>
      </c>
      <c r="V117" s="164">
        <f>+T117/S117</f>
        <v>0.30177211307668567</v>
      </c>
      <c r="W117" s="148">
        <v>697580.51899999997</v>
      </c>
      <c r="X117" s="163">
        <v>398901.69248000003</v>
      </c>
      <c r="Y117" s="181">
        <f>+W117-X117</f>
        <v>298678.82651999994</v>
      </c>
      <c r="Z117" s="164">
        <f>+X117/W117</f>
        <v>0.57183605564535556</v>
      </c>
      <c r="AA117" s="148">
        <v>583889.32799999998</v>
      </c>
      <c r="AB117" s="163">
        <v>398901.69248000003</v>
      </c>
      <c r="AC117" s="181">
        <f>+AA117-AB117</f>
        <v>184987.63551999995</v>
      </c>
      <c r="AD117" s="164">
        <f>+AB117/AA117</f>
        <v>0.68318031063585405</v>
      </c>
      <c r="AE117" s="148">
        <v>583889.32799999998</v>
      </c>
      <c r="AF117" s="126">
        <v>398901.69248000003</v>
      </c>
      <c r="AG117" s="181">
        <f>+AE117-AF117</f>
        <v>184987.63551999995</v>
      </c>
      <c r="AH117" s="166">
        <f>+AF117/AE117</f>
        <v>0.68318031063585405</v>
      </c>
      <c r="AI117" s="182">
        <v>687339.73489999992</v>
      </c>
      <c r="AJ117" s="181">
        <v>398901.69248000003</v>
      </c>
      <c r="AK117" s="181">
        <f>+AI117-AJ117</f>
        <v>288438.0424199999</v>
      </c>
      <c r="AL117" s="16">
        <f>+AJ117/AI117</f>
        <v>0.58035593204579639</v>
      </c>
      <c r="AM117" s="182">
        <v>659200</v>
      </c>
      <c r="AN117" s="181">
        <v>398901.69248000003</v>
      </c>
      <c r="AO117" s="181">
        <f>+AM117-AN117</f>
        <v>260298.30751999997</v>
      </c>
      <c r="AP117" s="16">
        <f>+AN117/AM117</f>
        <v>0.60512999466019424</v>
      </c>
      <c r="AQ117" s="181">
        <v>685568</v>
      </c>
      <c r="AR117" s="181">
        <v>398901.69248000003</v>
      </c>
      <c r="AS117" s="181">
        <v>286666.30751999997</v>
      </c>
      <c r="AT117" s="21">
        <v>0.58185576409634054</v>
      </c>
      <c r="AU117" s="182">
        <v>659017.48901999998</v>
      </c>
      <c r="AV117" s="181">
        <v>1284558.4116599998</v>
      </c>
      <c r="AW117" s="181">
        <v>-625540.92263999977</v>
      </c>
      <c r="AX117" s="16">
        <v>1.9492023095930551</v>
      </c>
      <c r="AY117" s="181">
        <v>660561.95554</v>
      </c>
      <c r="AZ117" s="181">
        <v>398901.69248000003</v>
      </c>
      <c r="BA117" s="181">
        <f>+AY117-AZ117</f>
        <v>261660.26305999997</v>
      </c>
      <c r="BB117" s="16">
        <f>+AZ117/AY117</f>
        <v>0.60388232948399756</v>
      </c>
      <c r="BC117" s="185">
        <f>+VLOOKUP(A117,[3]Contraloría!$A$10:$C$153,3,0)</f>
        <v>708700</v>
      </c>
    </row>
    <row r="118" spans="1:55" ht="12.75" x14ac:dyDescent="0.2">
      <c r="A118" s="41"/>
      <c r="B118" s="42"/>
      <c r="C118" s="147"/>
      <c r="D118" s="153"/>
      <c r="E118" s="178"/>
      <c r="F118" s="154"/>
      <c r="G118" s="147"/>
      <c r="H118" s="153"/>
      <c r="I118" s="178"/>
      <c r="J118" s="154"/>
      <c r="K118" s="118"/>
      <c r="L118" s="42"/>
      <c r="M118" s="178"/>
      <c r="N118" s="154"/>
      <c r="O118" s="147"/>
      <c r="P118" s="153"/>
      <c r="Q118" s="178"/>
      <c r="R118" s="154"/>
      <c r="S118" s="147"/>
      <c r="T118" s="153"/>
      <c r="U118" s="178"/>
      <c r="V118" s="154"/>
      <c r="W118" s="147"/>
      <c r="X118" s="153"/>
      <c r="Y118" s="178"/>
      <c r="Z118" s="154"/>
      <c r="AA118" s="147"/>
      <c r="AB118" s="153"/>
      <c r="AC118" s="178"/>
      <c r="AD118" s="157"/>
      <c r="AE118" s="147"/>
      <c r="AF118" s="125"/>
      <c r="AG118" s="178"/>
      <c r="AH118" s="155"/>
      <c r="AI118" s="179"/>
      <c r="AJ118" s="178"/>
      <c r="AK118" s="178"/>
      <c r="AL118" s="193"/>
      <c r="AM118" s="179"/>
      <c r="AN118" s="178"/>
      <c r="AO118" s="178"/>
      <c r="AP118" s="193"/>
      <c r="AQ118" s="178"/>
      <c r="AR118" s="178"/>
      <c r="AS118" s="178"/>
      <c r="AT118" s="194"/>
      <c r="AU118" s="179"/>
      <c r="AV118" s="178"/>
      <c r="AW118" s="178"/>
      <c r="AX118" s="193"/>
      <c r="AY118" s="178"/>
      <c r="AZ118" s="178"/>
      <c r="BA118" s="178"/>
      <c r="BB118" s="193"/>
      <c r="BC118" s="180"/>
    </row>
    <row r="119" spans="1:55" ht="12.75" x14ac:dyDescent="0.2">
      <c r="A119" s="44"/>
      <c r="B119" s="45" t="s">
        <v>52</v>
      </c>
      <c r="C119" s="148">
        <v>915532</v>
      </c>
      <c r="D119" s="163">
        <v>1058811.1189999999</v>
      </c>
      <c r="E119" s="158">
        <f>+C119-D119</f>
        <v>-143279.11899999995</v>
      </c>
      <c r="F119" s="164">
        <f>+D119/C119</f>
        <v>1.1564982097840382</v>
      </c>
      <c r="G119" s="148">
        <v>7291388.7000000002</v>
      </c>
      <c r="H119" s="163">
        <v>3522831.2765600001</v>
      </c>
      <c r="I119" s="158">
        <f>+G119-H119</f>
        <v>3768557.42344</v>
      </c>
      <c r="J119" s="164">
        <f>+H119/G119</f>
        <v>0.48314956471323495</v>
      </c>
      <c r="K119" s="119">
        <v>5046851</v>
      </c>
      <c r="L119" s="131">
        <v>1781362.6507799998</v>
      </c>
      <c r="M119" s="158">
        <f>+K119-L119</f>
        <v>3265488.3492200002</v>
      </c>
      <c r="N119" s="164">
        <f>+L119/K119</f>
        <v>0.35296517586510873</v>
      </c>
      <c r="O119" s="148">
        <v>2921192.7</v>
      </c>
      <c r="P119" s="163">
        <v>1017187.7077200001</v>
      </c>
      <c r="Q119" s="158">
        <f>+O119-P119</f>
        <v>1904004.9922800001</v>
      </c>
      <c r="R119" s="164">
        <f>+P119/O119</f>
        <v>0.34820972533581918</v>
      </c>
      <c r="S119" s="148">
        <v>660932</v>
      </c>
      <c r="T119" s="163">
        <v>199450.84624000001</v>
      </c>
      <c r="U119" s="158">
        <f>+S119-T119</f>
        <v>461481.15376000002</v>
      </c>
      <c r="V119" s="164">
        <f>+T119/S119</f>
        <v>0.30177211307668567</v>
      </c>
      <c r="W119" s="148">
        <v>697580.51899999997</v>
      </c>
      <c r="X119" s="163">
        <v>398901.69248000003</v>
      </c>
      <c r="Y119" s="158">
        <f>+W119-X119</f>
        <v>298678.82651999994</v>
      </c>
      <c r="Z119" s="164">
        <f>+X119/W119</f>
        <v>0.57183605564535556</v>
      </c>
      <c r="AA119" s="148">
        <v>583889.32799999998</v>
      </c>
      <c r="AB119" s="163">
        <v>398901.69248000003</v>
      </c>
      <c r="AC119" s="158">
        <f>+AA119-AB119</f>
        <v>184987.63551999995</v>
      </c>
      <c r="AD119" s="164">
        <f>+AB119/AA119</f>
        <v>0.68318031063585405</v>
      </c>
      <c r="AE119" s="148">
        <v>583889.32799999998</v>
      </c>
      <c r="AF119" s="126">
        <v>398901.69248000003</v>
      </c>
      <c r="AG119" s="158">
        <f>+AE119-AF119</f>
        <v>184987.63551999995</v>
      </c>
      <c r="AH119" s="166">
        <f>+AF119/AE119</f>
        <v>0.68318031063585405</v>
      </c>
      <c r="AI119" s="159">
        <v>687339.73489999992</v>
      </c>
      <c r="AJ119" s="158">
        <v>398901.69248000003</v>
      </c>
      <c r="AK119" s="158">
        <f>+AI119-AJ119</f>
        <v>288438.0424199999</v>
      </c>
      <c r="AL119" s="16">
        <f>+AJ119/AI119</f>
        <v>0.58035593204579639</v>
      </c>
      <c r="AM119" s="159">
        <v>659200</v>
      </c>
      <c r="AN119" s="158">
        <v>398901.69248000003</v>
      </c>
      <c r="AO119" s="158">
        <f>+AM119-AN119</f>
        <v>260298.30751999997</v>
      </c>
      <c r="AP119" s="16">
        <f>+AN119/AM119</f>
        <v>0.60512999466019424</v>
      </c>
      <c r="AQ119" s="158">
        <v>685568</v>
      </c>
      <c r="AR119" s="158">
        <v>398901.69248000003</v>
      </c>
      <c r="AS119" s="158">
        <v>286666.30751999997</v>
      </c>
      <c r="AT119" s="21">
        <v>0.58185576409634054</v>
      </c>
      <c r="AU119" s="159">
        <v>659017.48901999998</v>
      </c>
      <c r="AV119" s="158">
        <v>1284558.4116599998</v>
      </c>
      <c r="AW119" s="158">
        <v>-625540.92263999977</v>
      </c>
      <c r="AX119" s="16">
        <v>1.9492023095930551</v>
      </c>
      <c r="AY119" s="158">
        <v>660561.95554</v>
      </c>
      <c r="AZ119" s="158">
        <v>398901.69248000003</v>
      </c>
      <c r="BA119" s="158">
        <f>+AY119-AZ119</f>
        <v>261660.26305999997</v>
      </c>
      <c r="BB119" s="16">
        <f>+AZ119/AY119</f>
        <v>0.60388232948399756</v>
      </c>
      <c r="BC119" s="162">
        <v>0</v>
      </c>
    </row>
    <row r="120" spans="1:55" ht="12.75" x14ac:dyDescent="0.2">
      <c r="A120" s="44"/>
      <c r="B120" s="45"/>
      <c r="C120" s="148"/>
      <c r="D120" s="163"/>
      <c r="E120" s="158"/>
      <c r="F120" s="164"/>
      <c r="G120" s="148"/>
      <c r="H120" s="163"/>
      <c r="I120" s="158"/>
      <c r="J120" s="164"/>
      <c r="K120" s="119"/>
      <c r="L120" s="45"/>
      <c r="M120" s="158"/>
      <c r="N120" s="164"/>
      <c r="O120" s="148"/>
      <c r="P120" s="163"/>
      <c r="Q120" s="158"/>
      <c r="R120" s="164"/>
      <c r="S120" s="148"/>
      <c r="T120" s="163"/>
      <c r="U120" s="158"/>
      <c r="V120" s="164"/>
      <c r="W120" s="148"/>
      <c r="X120" s="163"/>
      <c r="Y120" s="158"/>
      <c r="Z120" s="164"/>
      <c r="AA120" s="148"/>
      <c r="AB120" s="163"/>
      <c r="AC120" s="158"/>
      <c r="AD120" s="165"/>
      <c r="AE120" s="148"/>
      <c r="AF120" s="126"/>
      <c r="AG120" s="158"/>
      <c r="AH120" s="166"/>
      <c r="AI120" s="159"/>
      <c r="AJ120" s="158"/>
      <c r="AK120" s="158"/>
      <c r="AL120" s="16"/>
      <c r="AM120" s="159"/>
      <c r="AN120" s="158"/>
      <c r="AO120" s="158"/>
      <c r="AP120" s="16"/>
      <c r="AQ120" s="158"/>
      <c r="AR120" s="158"/>
      <c r="AS120" s="158"/>
      <c r="AT120" s="21"/>
      <c r="AU120" s="159"/>
      <c r="AV120" s="158"/>
      <c r="AW120" s="158"/>
      <c r="AX120" s="16"/>
      <c r="AY120" s="158"/>
      <c r="AZ120" s="158"/>
      <c r="BA120" s="158"/>
      <c r="BB120" s="16"/>
      <c r="BC120" s="162"/>
    </row>
    <row r="121" spans="1:55" ht="12.75" x14ac:dyDescent="0.2">
      <c r="A121" s="44">
        <v>24130000</v>
      </c>
      <c r="B121" s="45" t="s">
        <v>59</v>
      </c>
      <c r="C121" s="148">
        <v>0</v>
      </c>
      <c r="D121" s="163">
        <v>0</v>
      </c>
      <c r="E121" s="158">
        <f t="shared" ref="E121:E122" si="193">+C121-D121</f>
        <v>0</v>
      </c>
      <c r="F121" s="164" t="s">
        <v>12</v>
      </c>
      <c r="G121" s="148">
        <v>0</v>
      </c>
      <c r="H121" s="163">
        <v>0</v>
      </c>
      <c r="I121" s="158">
        <f t="shared" ref="I121:I122" si="194">+G121-H121</f>
        <v>0</v>
      </c>
      <c r="J121" s="164" t="s">
        <v>12</v>
      </c>
      <c r="K121" s="119">
        <v>0</v>
      </c>
      <c r="L121" s="131">
        <v>0</v>
      </c>
      <c r="M121" s="158">
        <f t="shared" ref="M121:M122" si="195">+K121-L121</f>
        <v>0</v>
      </c>
      <c r="N121" s="164" t="s">
        <v>12</v>
      </c>
      <c r="O121" s="148">
        <v>0</v>
      </c>
      <c r="P121" s="163">
        <v>0</v>
      </c>
      <c r="Q121" s="158">
        <f t="shared" ref="Q121:Q122" si="196">+O121-P121</f>
        <v>0</v>
      </c>
      <c r="R121" s="164" t="s">
        <v>12</v>
      </c>
      <c r="S121" s="148">
        <v>0</v>
      </c>
      <c r="T121" s="163">
        <v>0</v>
      </c>
      <c r="U121" s="158">
        <f t="shared" ref="U121:U122" si="197">+S121-T121</f>
        <v>0</v>
      </c>
      <c r="V121" s="164" t="s">
        <v>12</v>
      </c>
      <c r="W121" s="148">
        <v>0</v>
      </c>
      <c r="X121" s="163">
        <v>0</v>
      </c>
      <c r="Y121" s="158">
        <f t="shared" ref="Y121:Y122" si="198">+W121-X121</f>
        <v>0</v>
      </c>
      <c r="Z121" s="164" t="s">
        <v>12</v>
      </c>
      <c r="AA121" s="148">
        <v>0</v>
      </c>
      <c r="AB121" s="163">
        <v>0</v>
      </c>
      <c r="AC121" s="158">
        <f t="shared" ref="AC121:AC124" si="199">+AA121-AB121</f>
        <v>0</v>
      </c>
      <c r="AD121" s="164" t="s">
        <v>12</v>
      </c>
      <c r="AE121" s="148">
        <v>281600</v>
      </c>
      <c r="AF121" s="126">
        <v>276014.25380000001</v>
      </c>
      <c r="AG121" s="158">
        <f t="shared" ref="AG121:AG122" si="200">+AE121-AF121</f>
        <v>5585.7461999999941</v>
      </c>
      <c r="AH121" s="166">
        <f t="shared" ref="AH121:AH122" si="201">+AF121/AE121</f>
        <v>0.98016425355113634</v>
      </c>
      <c r="AI121" s="159">
        <v>0</v>
      </c>
      <c r="AJ121" s="158">
        <v>0</v>
      </c>
      <c r="AK121" s="158">
        <f t="shared" ref="AK121:AK122" si="202">+AI121-AJ121</f>
        <v>0</v>
      </c>
      <c r="AL121" s="16" t="s">
        <v>12</v>
      </c>
      <c r="AM121" s="159">
        <v>0</v>
      </c>
      <c r="AN121" s="158">
        <v>0</v>
      </c>
      <c r="AO121" s="158">
        <f t="shared" ref="AO121:AO122" si="203">+AM121-AN121</f>
        <v>0</v>
      </c>
      <c r="AP121" s="16" t="s">
        <v>12</v>
      </c>
      <c r="AQ121" s="158">
        <v>557000</v>
      </c>
      <c r="AR121" s="158">
        <v>553150</v>
      </c>
      <c r="AS121" s="158">
        <v>3850</v>
      </c>
      <c r="AT121" s="21">
        <v>0.99308797127468584</v>
      </c>
      <c r="AU121" s="159">
        <v>0</v>
      </c>
      <c r="AV121" s="158">
        <v>0</v>
      </c>
      <c r="AW121" s="158">
        <v>0</v>
      </c>
      <c r="AX121" s="16" t="s">
        <v>12</v>
      </c>
      <c r="AY121" s="158">
        <v>0</v>
      </c>
      <c r="AZ121" s="158">
        <v>0</v>
      </c>
      <c r="BA121" s="158">
        <f t="shared" ref="BA121:BA122" si="204">+AY121-AZ121</f>
        <v>0</v>
      </c>
      <c r="BB121" s="16" t="s">
        <v>12</v>
      </c>
      <c r="BC121" s="162">
        <f>+VLOOKUP(A121,[3]Contraloría!$A$10:$C$153,3,0)</f>
        <v>0</v>
      </c>
    </row>
    <row r="122" spans="1:55" ht="12.75" x14ac:dyDescent="0.2">
      <c r="A122" s="44">
        <v>24140000</v>
      </c>
      <c r="B122" s="45" t="s">
        <v>429</v>
      </c>
      <c r="C122" s="148">
        <v>0</v>
      </c>
      <c r="D122" s="163">
        <v>0</v>
      </c>
      <c r="E122" s="158">
        <f t="shared" si="193"/>
        <v>0</v>
      </c>
      <c r="F122" s="164" t="s">
        <v>12</v>
      </c>
      <c r="G122" s="148">
        <v>0</v>
      </c>
      <c r="H122" s="163">
        <v>0</v>
      </c>
      <c r="I122" s="158">
        <f t="shared" si="194"/>
        <v>0</v>
      </c>
      <c r="J122" s="164" t="s">
        <v>12</v>
      </c>
      <c r="K122" s="119">
        <v>0</v>
      </c>
      <c r="L122" s="131">
        <v>0</v>
      </c>
      <c r="M122" s="158">
        <f t="shared" si="195"/>
        <v>0</v>
      </c>
      <c r="N122" s="164" t="s">
        <v>12</v>
      </c>
      <c r="O122" s="148">
        <v>0</v>
      </c>
      <c r="P122" s="163">
        <v>0</v>
      </c>
      <c r="Q122" s="158">
        <f t="shared" si="196"/>
        <v>0</v>
      </c>
      <c r="R122" s="164" t="s">
        <v>12</v>
      </c>
      <c r="S122" s="148">
        <v>0</v>
      </c>
      <c r="T122" s="163">
        <v>0</v>
      </c>
      <c r="U122" s="158">
        <f t="shared" si="197"/>
        <v>0</v>
      </c>
      <c r="V122" s="164" t="s">
        <v>12</v>
      </c>
      <c r="W122" s="148">
        <v>0</v>
      </c>
      <c r="X122" s="163">
        <v>0</v>
      </c>
      <c r="Y122" s="158">
        <f t="shared" si="198"/>
        <v>0</v>
      </c>
      <c r="Z122" s="164" t="s">
        <v>12</v>
      </c>
      <c r="AA122" s="148">
        <v>0</v>
      </c>
      <c r="AB122" s="163">
        <v>0</v>
      </c>
      <c r="AC122" s="158">
        <f t="shared" si="199"/>
        <v>0</v>
      </c>
      <c r="AD122" s="164" t="s">
        <v>12</v>
      </c>
      <c r="AE122" s="148">
        <v>40360.1</v>
      </c>
      <c r="AF122" s="126">
        <v>0</v>
      </c>
      <c r="AG122" s="158">
        <f t="shared" si="200"/>
        <v>40360.1</v>
      </c>
      <c r="AH122" s="166">
        <f t="shared" si="201"/>
        <v>0</v>
      </c>
      <c r="AI122" s="159">
        <v>0</v>
      </c>
      <c r="AJ122" s="158">
        <v>0</v>
      </c>
      <c r="AK122" s="158">
        <f t="shared" si="202"/>
        <v>0</v>
      </c>
      <c r="AL122" s="16" t="s">
        <v>12</v>
      </c>
      <c r="AM122" s="159">
        <v>0</v>
      </c>
      <c r="AN122" s="158">
        <v>0</v>
      </c>
      <c r="AO122" s="158">
        <f t="shared" si="203"/>
        <v>0</v>
      </c>
      <c r="AP122" s="16" t="s">
        <v>12</v>
      </c>
      <c r="AQ122" s="158">
        <v>0</v>
      </c>
      <c r="AR122" s="158">
        <v>0</v>
      </c>
      <c r="AS122" s="158">
        <v>0</v>
      </c>
      <c r="AT122" s="21" t="s">
        <v>12</v>
      </c>
      <c r="AU122" s="159">
        <v>0</v>
      </c>
      <c r="AV122" s="158">
        <v>0</v>
      </c>
      <c r="AW122" s="158">
        <v>0</v>
      </c>
      <c r="AX122" s="16" t="s">
        <v>12</v>
      </c>
      <c r="AY122" s="158">
        <v>0</v>
      </c>
      <c r="AZ122" s="158">
        <v>0</v>
      </c>
      <c r="BA122" s="158">
        <f t="shared" si="204"/>
        <v>0</v>
      </c>
      <c r="BB122" s="16" t="s">
        <v>12</v>
      </c>
      <c r="BC122" s="162">
        <f>+VLOOKUP(A122,[3]Contraloría!$A$10:$C$153,3,0)</f>
        <v>0</v>
      </c>
    </row>
    <row r="123" spans="1:55" ht="12.75" x14ac:dyDescent="0.2">
      <c r="A123" s="44"/>
      <c r="B123" s="45"/>
      <c r="C123" s="148"/>
      <c r="D123" s="163"/>
      <c r="E123" s="158"/>
      <c r="F123" s="164"/>
      <c r="G123" s="148"/>
      <c r="H123" s="163"/>
      <c r="I123" s="158"/>
      <c r="J123" s="164"/>
      <c r="K123" s="119"/>
      <c r="L123" s="45"/>
      <c r="M123" s="158"/>
      <c r="N123" s="164"/>
      <c r="O123" s="148"/>
      <c r="P123" s="163"/>
      <c r="Q123" s="158"/>
      <c r="R123" s="164"/>
      <c r="S123" s="148"/>
      <c r="T123" s="163"/>
      <c r="U123" s="158"/>
      <c r="V123" s="164"/>
      <c r="W123" s="148"/>
      <c r="X123" s="163"/>
      <c r="Y123" s="158"/>
      <c r="Z123" s="164"/>
      <c r="AA123" s="148"/>
      <c r="AB123" s="163"/>
      <c r="AC123" s="158"/>
      <c r="AD123" s="164"/>
      <c r="AE123" s="148"/>
      <c r="AF123" s="126"/>
      <c r="AG123" s="158"/>
      <c r="AH123" s="166"/>
      <c r="AI123" s="159"/>
      <c r="AJ123" s="158"/>
      <c r="AK123" s="158"/>
      <c r="AL123" s="16"/>
      <c r="AM123" s="159"/>
      <c r="AN123" s="158"/>
      <c r="AO123" s="158"/>
      <c r="AP123" s="16"/>
      <c r="AQ123" s="158"/>
      <c r="AR123" s="158"/>
      <c r="AS123" s="158"/>
      <c r="AT123" s="21"/>
      <c r="AU123" s="159"/>
      <c r="AV123" s="158"/>
      <c r="AW123" s="158"/>
      <c r="AX123" s="16"/>
      <c r="AY123" s="158"/>
      <c r="AZ123" s="158"/>
      <c r="BA123" s="158"/>
      <c r="BB123" s="16"/>
      <c r="BC123" s="162"/>
    </row>
    <row r="124" spans="1:55" ht="12.75" x14ac:dyDescent="0.2">
      <c r="A124" s="41">
        <v>24300000</v>
      </c>
      <c r="B124" s="42" t="s">
        <v>430</v>
      </c>
      <c r="C124" s="147">
        <f>+C126</f>
        <v>0</v>
      </c>
      <c r="D124" s="153">
        <f>+D126</f>
        <v>0</v>
      </c>
      <c r="E124" s="111">
        <f>+C124-D124</f>
        <v>0</v>
      </c>
      <c r="F124" s="154" t="s">
        <v>12</v>
      </c>
      <c r="G124" s="147">
        <f>+G126</f>
        <v>0</v>
      </c>
      <c r="H124" s="153">
        <f>+H126</f>
        <v>0</v>
      </c>
      <c r="I124" s="111">
        <f>+G124-H124</f>
        <v>0</v>
      </c>
      <c r="J124" s="154" t="s">
        <v>12</v>
      </c>
      <c r="K124" s="118">
        <f>+K126</f>
        <v>0</v>
      </c>
      <c r="L124" s="130">
        <f>+L126</f>
        <v>0</v>
      </c>
      <c r="M124" s="111">
        <f>+K124-L124</f>
        <v>0</v>
      </c>
      <c r="N124" s="154" t="s">
        <v>12</v>
      </c>
      <c r="O124" s="147">
        <f>+O126</f>
        <v>0</v>
      </c>
      <c r="P124" s="153">
        <f>+P126</f>
        <v>0</v>
      </c>
      <c r="Q124" s="111">
        <f>+O124-P124</f>
        <v>0</v>
      </c>
      <c r="R124" s="154" t="s">
        <v>12</v>
      </c>
      <c r="S124" s="147">
        <f>+S126</f>
        <v>0</v>
      </c>
      <c r="T124" s="153">
        <f>+T126</f>
        <v>0</v>
      </c>
      <c r="U124" s="111">
        <f>+S124-T124</f>
        <v>0</v>
      </c>
      <c r="V124" s="154" t="s">
        <v>12</v>
      </c>
      <c r="W124" s="147">
        <f>+W126</f>
        <v>0</v>
      </c>
      <c r="X124" s="153">
        <f>+X126</f>
        <v>0</v>
      </c>
      <c r="Y124" s="111">
        <f>+W124-X124</f>
        <v>0</v>
      </c>
      <c r="Z124" s="154" t="s">
        <v>12</v>
      </c>
      <c r="AA124" s="147">
        <f>+AA126</f>
        <v>0</v>
      </c>
      <c r="AB124" s="153">
        <f>+AB126</f>
        <v>0</v>
      </c>
      <c r="AC124" s="111">
        <f t="shared" si="199"/>
        <v>0</v>
      </c>
      <c r="AD124" s="154" t="s">
        <v>12</v>
      </c>
      <c r="AE124" s="147">
        <f>+AE126</f>
        <v>0</v>
      </c>
      <c r="AF124" s="125">
        <f>+AF126</f>
        <v>0</v>
      </c>
      <c r="AG124" s="111">
        <f>+AE124-AF124</f>
        <v>0</v>
      </c>
      <c r="AH124" s="155" t="s">
        <v>12</v>
      </c>
      <c r="AI124" s="46">
        <f>+AI126</f>
        <v>0</v>
      </c>
      <c r="AJ124" s="111">
        <f>+AJ126</f>
        <v>0</v>
      </c>
      <c r="AK124" s="111">
        <f>+AI124-AJ124</f>
        <v>0</v>
      </c>
      <c r="AL124" s="18" t="s">
        <v>12</v>
      </c>
      <c r="AM124" s="46">
        <f>+AM126</f>
        <v>0</v>
      </c>
      <c r="AN124" s="111">
        <f>+AN126</f>
        <v>0</v>
      </c>
      <c r="AO124" s="111">
        <f>+AM124-AN124</f>
        <v>0</v>
      </c>
      <c r="AP124" s="18" t="s">
        <v>12</v>
      </c>
      <c r="AQ124" s="111">
        <f>+AQ126</f>
        <v>0</v>
      </c>
      <c r="AR124" s="111">
        <f>+AR126</f>
        <v>0</v>
      </c>
      <c r="AS124" s="111">
        <v>0</v>
      </c>
      <c r="AT124" s="22" t="s">
        <v>12</v>
      </c>
      <c r="AU124" s="46">
        <f>+AU126</f>
        <v>0</v>
      </c>
      <c r="AV124" s="111">
        <f>+AV126</f>
        <v>0</v>
      </c>
      <c r="AW124" s="111">
        <v>0</v>
      </c>
      <c r="AX124" s="18" t="s">
        <v>12</v>
      </c>
      <c r="AY124" s="111">
        <f>+AY126</f>
        <v>0</v>
      </c>
      <c r="AZ124" s="111">
        <f>+AZ126</f>
        <v>0</v>
      </c>
      <c r="BA124" s="111">
        <f>+AY124-AZ124</f>
        <v>0</v>
      </c>
      <c r="BB124" s="18" t="s">
        <v>12</v>
      </c>
      <c r="BC124" s="145">
        <f>+BC126</f>
        <v>0</v>
      </c>
    </row>
    <row r="125" spans="1:55" ht="12.75" x14ac:dyDescent="0.2">
      <c r="A125" s="44"/>
      <c r="B125" s="45"/>
      <c r="C125" s="148"/>
      <c r="D125" s="163"/>
      <c r="E125" s="158"/>
      <c r="F125" s="164"/>
      <c r="G125" s="148"/>
      <c r="H125" s="163"/>
      <c r="I125" s="158"/>
      <c r="J125" s="164"/>
      <c r="K125" s="119"/>
      <c r="L125" s="45"/>
      <c r="M125" s="158"/>
      <c r="N125" s="164"/>
      <c r="O125" s="148"/>
      <c r="P125" s="163"/>
      <c r="Q125" s="158"/>
      <c r="R125" s="164"/>
      <c r="S125" s="148"/>
      <c r="T125" s="163"/>
      <c r="U125" s="158"/>
      <c r="V125" s="164"/>
      <c r="W125" s="148"/>
      <c r="X125" s="163"/>
      <c r="Y125" s="158"/>
      <c r="Z125" s="164"/>
      <c r="AA125" s="148"/>
      <c r="AB125" s="163"/>
      <c r="AC125" s="158"/>
      <c r="AD125" s="165"/>
      <c r="AE125" s="148"/>
      <c r="AF125" s="126"/>
      <c r="AG125" s="158"/>
      <c r="AH125" s="166"/>
      <c r="AI125" s="159"/>
      <c r="AJ125" s="158"/>
      <c r="AK125" s="158"/>
      <c r="AL125" s="16"/>
      <c r="AM125" s="159"/>
      <c r="AN125" s="158"/>
      <c r="AO125" s="158"/>
      <c r="AP125" s="16"/>
      <c r="AQ125" s="158"/>
      <c r="AR125" s="158"/>
      <c r="AS125" s="158"/>
      <c r="AT125" s="21"/>
      <c r="AU125" s="159"/>
      <c r="AV125" s="158"/>
      <c r="AW125" s="158"/>
      <c r="AX125" s="16"/>
      <c r="AY125" s="158"/>
      <c r="AZ125" s="158"/>
      <c r="BA125" s="158"/>
      <c r="BB125" s="16"/>
      <c r="BC125" s="162"/>
    </row>
    <row r="126" spans="1:55" ht="12.75" x14ac:dyDescent="0.2">
      <c r="A126" s="44">
        <v>24320000</v>
      </c>
      <c r="B126" s="45" t="s">
        <v>431</v>
      </c>
      <c r="C126" s="148">
        <v>0</v>
      </c>
      <c r="D126" s="163">
        <v>0</v>
      </c>
      <c r="E126" s="158">
        <f>+C126-D126</f>
        <v>0</v>
      </c>
      <c r="F126" s="164" t="s">
        <v>12</v>
      </c>
      <c r="G126" s="148">
        <v>0</v>
      </c>
      <c r="H126" s="163">
        <v>0</v>
      </c>
      <c r="I126" s="158">
        <f>+G126-H126</f>
        <v>0</v>
      </c>
      <c r="J126" s="164" t="s">
        <v>12</v>
      </c>
      <c r="K126" s="119">
        <v>0</v>
      </c>
      <c r="L126" s="131">
        <v>0</v>
      </c>
      <c r="M126" s="158">
        <f>+K126-L126</f>
        <v>0</v>
      </c>
      <c r="N126" s="164" t="s">
        <v>12</v>
      </c>
      <c r="O126" s="148">
        <v>0</v>
      </c>
      <c r="P126" s="163">
        <v>0</v>
      </c>
      <c r="Q126" s="158">
        <f>+O126-P126</f>
        <v>0</v>
      </c>
      <c r="R126" s="164" t="s">
        <v>12</v>
      </c>
      <c r="S126" s="148">
        <v>0</v>
      </c>
      <c r="T126" s="163">
        <v>0</v>
      </c>
      <c r="U126" s="158">
        <f>+S126-T126</f>
        <v>0</v>
      </c>
      <c r="V126" s="164" t="s">
        <v>12</v>
      </c>
      <c r="W126" s="148">
        <v>0</v>
      </c>
      <c r="X126" s="163">
        <v>0</v>
      </c>
      <c r="Y126" s="158">
        <f>+W126-X126</f>
        <v>0</v>
      </c>
      <c r="Z126" s="164" t="s">
        <v>12</v>
      </c>
      <c r="AA126" s="148">
        <v>0</v>
      </c>
      <c r="AB126" s="163">
        <v>0</v>
      </c>
      <c r="AC126" s="158">
        <f>+AA126-AB126</f>
        <v>0</v>
      </c>
      <c r="AD126" s="164" t="s">
        <v>12</v>
      </c>
      <c r="AE126" s="148">
        <v>0</v>
      </c>
      <c r="AF126" s="126">
        <v>0</v>
      </c>
      <c r="AG126" s="158">
        <f>+AE126-AF126</f>
        <v>0</v>
      </c>
      <c r="AH126" s="166" t="s">
        <v>12</v>
      </c>
      <c r="AI126" s="159">
        <v>0</v>
      </c>
      <c r="AJ126" s="158">
        <v>0</v>
      </c>
      <c r="AK126" s="158">
        <f>+AI126-AJ126</f>
        <v>0</v>
      </c>
      <c r="AL126" s="16" t="s">
        <v>12</v>
      </c>
      <c r="AM126" s="159">
        <v>0</v>
      </c>
      <c r="AN126" s="158">
        <v>0</v>
      </c>
      <c r="AO126" s="158">
        <f>+AM126-AN126</f>
        <v>0</v>
      </c>
      <c r="AP126" s="16" t="s">
        <v>12</v>
      </c>
      <c r="AQ126" s="158">
        <v>0</v>
      </c>
      <c r="AR126" s="158">
        <v>0</v>
      </c>
      <c r="AS126" s="158">
        <v>0</v>
      </c>
      <c r="AT126" s="21" t="s">
        <v>12</v>
      </c>
      <c r="AU126" s="159">
        <v>0</v>
      </c>
      <c r="AV126" s="158">
        <v>0</v>
      </c>
      <c r="AW126" s="158">
        <v>0</v>
      </c>
      <c r="AX126" s="16" t="s">
        <v>12</v>
      </c>
      <c r="AY126" s="158">
        <v>0</v>
      </c>
      <c r="AZ126" s="158">
        <v>0</v>
      </c>
      <c r="BA126" s="158">
        <f>+AY126-AZ126</f>
        <v>0</v>
      </c>
      <c r="BB126" s="16" t="s">
        <v>12</v>
      </c>
      <c r="BC126" s="162">
        <f>+VLOOKUP(A126,[3]Contraloría!$A$10:$C$153,3,0)</f>
        <v>0</v>
      </c>
    </row>
    <row r="127" spans="1:55" s="55" customFormat="1" ht="15" x14ac:dyDescent="0.2">
      <c r="A127" s="54"/>
      <c r="B127" s="45"/>
      <c r="C127" s="148"/>
      <c r="D127" s="163"/>
      <c r="E127" s="195"/>
      <c r="F127" s="164"/>
      <c r="G127" s="148"/>
      <c r="H127" s="163"/>
      <c r="I127" s="195"/>
      <c r="J127" s="164"/>
      <c r="K127" s="119"/>
      <c r="L127" s="45"/>
      <c r="M127" s="195"/>
      <c r="N127" s="164"/>
      <c r="O127" s="148"/>
      <c r="P127" s="163"/>
      <c r="Q127" s="195"/>
      <c r="R127" s="164"/>
      <c r="S127" s="148"/>
      <c r="T127" s="163"/>
      <c r="U127" s="195"/>
      <c r="V127" s="164"/>
      <c r="W127" s="148"/>
      <c r="X127" s="163"/>
      <c r="Y127" s="195"/>
      <c r="Z127" s="164"/>
      <c r="AA127" s="148"/>
      <c r="AB127" s="163"/>
      <c r="AC127" s="195"/>
      <c r="AD127" s="165"/>
      <c r="AE127" s="148"/>
      <c r="AF127" s="126"/>
      <c r="AG127" s="195"/>
      <c r="AH127" s="166"/>
      <c r="AI127" s="196"/>
      <c r="AJ127" s="195"/>
      <c r="AK127" s="195"/>
      <c r="AL127" s="197"/>
      <c r="AM127" s="198"/>
      <c r="AN127" s="199"/>
      <c r="AO127" s="199"/>
      <c r="AP127" s="200"/>
      <c r="AQ127" s="201"/>
      <c r="AR127" s="195"/>
      <c r="AS127" s="195"/>
      <c r="AT127" s="195"/>
      <c r="AU127" s="196"/>
      <c r="AV127" s="195"/>
      <c r="AW127" s="195"/>
      <c r="AX127" s="197"/>
      <c r="AY127" s="201"/>
      <c r="AZ127" s="195"/>
      <c r="BA127" s="195"/>
      <c r="BB127" s="197"/>
      <c r="BC127" s="202"/>
    </row>
    <row r="128" spans="1:55" ht="12.75" x14ac:dyDescent="0.2">
      <c r="A128" s="41">
        <v>30000000</v>
      </c>
      <c r="B128" s="42" t="s">
        <v>433</v>
      </c>
      <c r="C128" s="147">
        <f>+C130+C135</f>
        <v>90694790.400000006</v>
      </c>
      <c r="D128" s="125">
        <f>+D130+D135</f>
        <v>94104864.627399907</v>
      </c>
      <c r="E128" s="178">
        <f>+C128-D128</f>
        <v>-3410074.2273999006</v>
      </c>
      <c r="F128" s="154">
        <f>+D128/C128</f>
        <v>1.0375994498951937</v>
      </c>
      <c r="G128" s="147">
        <f>+G130+G135</f>
        <v>26682640.079999998</v>
      </c>
      <c r="H128" s="153">
        <f>+H130+H135</f>
        <v>38432958.947750002</v>
      </c>
      <c r="I128" s="178">
        <f>+G128-H128</f>
        <v>-11750318.867750004</v>
      </c>
      <c r="J128" s="154">
        <f>+H128/G128</f>
        <v>1.440373172689065</v>
      </c>
      <c r="K128" s="118">
        <f>+K130+K135</f>
        <v>22762113.399999999</v>
      </c>
      <c r="L128" s="130">
        <f>+L130+L135</f>
        <v>30696062.230549999</v>
      </c>
      <c r="M128" s="178">
        <f>+K128-L128</f>
        <v>-7933948.8305500001</v>
      </c>
      <c r="N128" s="154">
        <f>+L128/K128</f>
        <v>1.3485594105927792</v>
      </c>
      <c r="O128" s="147">
        <f>+O130+O135</f>
        <v>66501580.582000002</v>
      </c>
      <c r="P128" s="153">
        <f>+P130+P135</f>
        <v>78647835.400000095</v>
      </c>
      <c r="Q128" s="178">
        <f>+O128-P128</f>
        <v>-12146254.818000093</v>
      </c>
      <c r="R128" s="154">
        <f>+P128/O128</f>
        <v>1.1826461072308365</v>
      </c>
      <c r="S128" s="147">
        <f>+S130+S135</f>
        <v>140748951.17480001</v>
      </c>
      <c r="T128" s="153">
        <f>+T130+T135</f>
        <v>140651401.21242005</v>
      </c>
      <c r="U128" s="178">
        <f>+S128-T128</f>
        <v>97549.962379962206</v>
      </c>
      <c r="V128" s="154">
        <f>+T128/S128</f>
        <v>0.99930692227852691</v>
      </c>
      <c r="W128" s="147">
        <f>+W130+W135</f>
        <v>95441061.374000028</v>
      </c>
      <c r="X128" s="153">
        <f>+X130+X135</f>
        <v>229841835.74796</v>
      </c>
      <c r="Y128" s="178">
        <f>+W128-X128</f>
        <v>-134400774.37395996</v>
      </c>
      <c r="Z128" s="154">
        <f>+X128/W128</f>
        <v>2.4082070383447487</v>
      </c>
      <c r="AA128" s="147">
        <f>+AA130+AA135</f>
        <v>284302464.48100001</v>
      </c>
      <c r="AB128" s="153">
        <f>+AB130+AB135</f>
        <v>320793638.69837004</v>
      </c>
      <c r="AC128" s="178">
        <f>+AA128-AB128</f>
        <v>-36491174.217370033</v>
      </c>
      <c r="AD128" s="154">
        <f>+AB128/AA128</f>
        <v>1.1283533517164033</v>
      </c>
      <c r="AE128" s="147">
        <f>+AE130+AE135</f>
        <v>236139083.58918083</v>
      </c>
      <c r="AF128" s="125">
        <f>+AF130+AF135</f>
        <v>327219319.23389995</v>
      </c>
      <c r="AG128" s="178">
        <f>+AE128-AF128</f>
        <v>-91080235.644719124</v>
      </c>
      <c r="AH128" s="155">
        <f>+AF128/AE128</f>
        <v>1.3857058910382429</v>
      </c>
      <c r="AI128" s="179">
        <f>+AI130+AI135</f>
        <v>385642903.39300001</v>
      </c>
      <c r="AJ128" s="178">
        <f>+AJ130+AJ135</f>
        <v>521465371.30012</v>
      </c>
      <c r="AK128" s="178">
        <f>+AI128-AJ128</f>
        <v>-135822467.90711999</v>
      </c>
      <c r="AL128" s="18">
        <f>+AJ128/AI128</f>
        <v>1.3521975037323748</v>
      </c>
      <c r="AM128" s="179">
        <f>+AM130+AM135</f>
        <v>445180873.62593001</v>
      </c>
      <c r="AN128" s="178">
        <f>+AN130+AN135</f>
        <v>543542224.68739986</v>
      </c>
      <c r="AO128" s="178">
        <f>+AM128-AN128</f>
        <v>-98361351.061469853</v>
      </c>
      <c r="AP128" s="18">
        <f>+AN128/AM128</f>
        <v>1.2209469383990641</v>
      </c>
      <c r="AQ128" s="178">
        <f>+AQ130+AQ135</f>
        <v>485467757.11427099</v>
      </c>
      <c r="AR128" s="178">
        <f>+AR130+AR135</f>
        <v>652256051.17502999</v>
      </c>
      <c r="AS128" s="178">
        <v>-166788294.06075904</v>
      </c>
      <c r="AT128" s="22">
        <v>1.3435620422089121</v>
      </c>
      <c r="AU128" s="179">
        <f>+AU130+AU135</f>
        <v>497928287.28118998</v>
      </c>
      <c r="AV128" s="178">
        <f>+AV130+AV135</f>
        <v>469299287.28118998</v>
      </c>
      <c r="AW128" s="178">
        <v>28629000</v>
      </c>
      <c r="AX128" s="18">
        <v>0.94250376865246732</v>
      </c>
      <c r="AY128" s="178">
        <f>+AY130+AY135</f>
        <v>601569032.96017134</v>
      </c>
      <c r="AZ128" s="178">
        <f>+AZ130+AZ135</f>
        <v>601661443.02082133</v>
      </c>
      <c r="BA128" s="178">
        <f>+AY128-AZ128</f>
        <v>-92410.060649991035</v>
      </c>
      <c r="BB128" s="18">
        <f>+AZ128/AY128</f>
        <v>1.00015361505594</v>
      </c>
      <c r="BC128" s="180">
        <f>+BC130+BC135</f>
        <v>576142020.77331352</v>
      </c>
    </row>
    <row r="129" spans="1:55" ht="10.5" customHeight="1" x14ac:dyDescent="0.2">
      <c r="A129" s="44"/>
      <c r="B129" s="45"/>
      <c r="C129" s="148"/>
      <c r="D129" s="163"/>
      <c r="E129" s="181"/>
      <c r="F129" s="164"/>
      <c r="G129" s="148"/>
      <c r="H129" s="163"/>
      <c r="I129" s="181"/>
      <c r="J129" s="164"/>
      <c r="K129" s="119"/>
      <c r="L129" s="45"/>
      <c r="M129" s="181"/>
      <c r="N129" s="164"/>
      <c r="O129" s="148"/>
      <c r="P129" s="163"/>
      <c r="Q129" s="181"/>
      <c r="R129" s="164"/>
      <c r="S129" s="148"/>
      <c r="T129" s="163"/>
      <c r="U129" s="181"/>
      <c r="V129" s="164"/>
      <c r="W129" s="148"/>
      <c r="X129" s="163"/>
      <c r="Y129" s="181"/>
      <c r="Z129" s="164"/>
      <c r="AA129" s="148"/>
      <c r="AB129" s="163"/>
      <c r="AC129" s="181"/>
      <c r="AD129" s="165"/>
      <c r="AE129" s="148"/>
      <c r="AF129" s="126"/>
      <c r="AG129" s="181"/>
      <c r="AH129" s="166"/>
      <c r="AI129" s="182"/>
      <c r="AJ129" s="181"/>
      <c r="AK129" s="181"/>
      <c r="AL129" s="183"/>
      <c r="AM129" s="182"/>
      <c r="AN129" s="181"/>
      <c r="AO129" s="181"/>
      <c r="AP129" s="183"/>
      <c r="AQ129" s="181"/>
      <c r="AR129" s="181"/>
      <c r="AS129" s="181"/>
      <c r="AT129" s="184"/>
      <c r="AU129" s="182"/>
      <c r="AV129" s="181"/>
      <c r="AW129" s="181"/>
      <c r="AX129" s="183"/>
      <c r="AY129" s="181"/>
      <c r="AZ129" s="181"/>
      <c r="BA129" s="181"/>
      <c r="BB129" s="183"/>
      <c r="BC129" s="185"/>
    </row>
    <row r="130" spans="1:55" ht="12.75" x14ac:dyDescent="0.2">
      <c r="A130" s="41">
        <v>32000000</v>
      </c>
      <c r="B130" s="42" t="s">
        <v>15</v>
      </c>
      <c r="C130" s="147">
        <f>SUM(C132:C133)</f>
        <v>2696340</v>
      </c>
      <c r="D130" s="125">
        <f>SUM(D132:D133)</f>
        <v>0</v>
      </c>
      <c r="E130" s="178">
        <f>+C130-D130</f>
        <v>2696340</v>
      </c>
      <c r="F130" s="154" t="s">
        <v>12</v>
      </c>
      <c r="G130" s="147">
        <f>SUM(G132:G133)</f>
        <v>0</v>
      </c>
      <c r="H130" s="153">
        <f>SUM(H132:H133)</f>
        <v>0</v>
      </c>
      <c r="I130" s="178">
        <f>+G130-H130</f>
        <v>0</v>
      </c>
      <c r="J130" s="154" t="s">
        <v>12</v>
      </c>
      <c r="K130" s="118">
        <f>SUM(K132:K133)</f>
        <v>0</v>
      </c>
      <c r="L130" s="130">
        <f>SUM(L132:L133)</f>
        <v>0</v>
      </c>
      <c r="M130" s="178">
        <f>+K130-L130</f>
        <v>0</v>
      </c>
      <c r="N130" s="154" t="s">
        <v>12</v>
      </c>
      <c r="O130" s="147">
        <f>SUM(O132:O133)</f>
        <v>0</v>
      </c>
      <c r="P130" s="153">
        <f>SUM(P132:P133)</f>
        <v>0</v>
      </c>
      <c r="Q130" s="178">
        <f>+O130-P130</f>
        <v>0</v>
      </c>
      <c r="R130" s="154" t="s">
        <v>12</v>
      </c>
      <c r="S130" s="147">
        <f>SUM(S132:S133)</f>
        <v>2825000</v>
      </c>
      <c r="T130" s="153">
        <f>SUM(T132:T133)</f>
        <v>2727450</v>
      </c>
      <c r="U130" s="178">
        <f>+S130-T130</f>
        <v>97550</v>
      </c>
      <c r="V130" s="154">
        <f>+T130/S130</f>
        <v>0.96546902654867262</v>
      </c>
      <c r="W130" s="147">
        <f>SUM(W132:W133)</f>
        <v>16766000</v>
      </c>
      <c r="X130" s="153">
        <f>SUM(X132:X133)</f>
        <v>14035711.921159999</v>
      </c>
      <c r="Y130" s="178">
        <f>+W130-X130</f>
        <v>2730288.0788400006</v>
      </c>
      <c r="Z130" s="154">
        <f>+X130/W130</f>
        <v>0.83715328171060477</v>
      </c>
      <c r="AA130" s="147">
        <f>SUM(AA132:AA133)</f>
        <v>6000000</v>
      </c>
      <c r="AB130" s="153">
        <f>SUM(AB132:AB133)</f>
        <v>6678449.366369999</v>
      </c>
      <c r="AC130" s="178">
        <f>+AA130-AB130</f>
        <v>-678449.36636999901</v>
      </c>
      <c r="AD130" s="154">
        <f>+AB130/AA130</f>
        <v>1.1130748943949997</v>
      </c>
      <c r="AE130" s="147">
        <f>SUM(AE132:AE133)</f>
        <v>7772000</v>
      </c>
      <c r="AF130" s="125">
        <f>SUM(AF132:AF133)</f>
        <v>4632114.9841999998</v>
      </c>
      <c r="AG130" s="178">
        <f>+AE130-AF130</f>
        <v>3139885.0158000002</v>
      </c>
      <c r="AH130" s="155">
        <f>+AF130/AE130</f>
        <v>0.59600038396809052</v>
      </c>
      <c r="AI130" s="179">
        <f>SUM(AI132:AI133)</f>
        <v>11080000</v>
      </c>
      <c r="AJ130" s="178">
        <f>SUM(AJ132:AJ133)</f>
        <v>7468100.1361200009</v>
      </c>
      <c r="AK130" s="178">
        <f>+AI130-AJ130</f>
        <v>3611899.8638799991</v>
      </c>
      <c r="AL130" s="18">
        <f>+AJ130/AI130</f>
        <v>0.67401625777256324</v>
      </c>
      <c r="AM130" s="179">
        <f>SUM(AM132:AM133)</f>
        <v>14440000</v>
      </c>
      <c r="AN130" s="178">
        <f>SUM(AN132:AN133)</f>
        <v>5315608.5465000002</v>
      </c>
      <c r="AO130" s="178">
        <f>+AM130-AN130</f>
        <v>9124391.4534999989</v>
      </c>
      <c r="AP130" s="18">
        <f>+AN130/AM130</f>
        <v>0.36811693535318563</v>
      </c>
      <c r="AQ130" s="178">
        <f>SUM(AQ132:AQ133)</f>
        <v>33496000</v>
      </c>
      <c r="AR130" s="178">
        <f>SUM(AR132:AR133)</f>
        <v>35721598.045830004</v>
      </c>
      <c r="AS130" s="178">
        <v>-2225598.0458300039</v>
      </c>
      <c r="AT130" s="22">
        <v>1.0664436961377479</v>
      </c>
      <c r="AU130" s="179">
        <f>SUM(AU132:AU133)</f>
        <v>28629000</v>
      </c>
      <c r="AV130" s="178">
        <f>SUM(AV132:AV133)</f>
        <v>0</v>
      </c>
      <c r="AW130" s="178">
        <v>28629000</v>
      </c>
      <c r="AX130" s="18">
        <v>0</v>
      </c>
      <c r="AY130" s="178">
        <f>SUM(AY132:AY133)</f>
        <v>50989000</v>
      </c>
      <c r="AZ130" s="178">
        <f>SUM(AZ132:AZ133)</f>
        <v>51081410.060649991</v>
      </c>
      <c r="BA130" s="178">
        <f>+AY130-AZ130</f>
        <v>-92410.060649991035</v>
      </c>
      <c r="BB130" s="18">
        <f>+AZ130/AY130</f>
        <v>1.0018123528731686</v>
      </c>
      <c r="BC130" s="180">
        <f>SUM(BC132:BC133)</f>
        <v>40580000</v>
      </c>
    </row>
    <row r="131" spans="1:55" ht="12.75" x14ac:dyDescent="0.2">
      <c r="A131" s="44"/>
      <c r="B131" s="45"/>
      <c r="C131" s="148"/>
      <c r="D131" s="163"/>
      <c r="E131" s="181"/>
      <c r="F131" s="164"/>
      <c r="G131" s="148"/>
      <c r="H131" s="163"/>
      <c r="I131" s="181"/>
      <c r="J131" s="164"/>
      <c r="K131" s="119"/>
      <c r="L131" s="45"/>
      <c r="M131" s="181"/>
      <c r="N131" s="164"/>
      <c r="O131" s="148"/>
      <c r="P131" s="163"/>
      <c r="Q131" s="181"/>
      <c r="R131" s="164"/>
      <c r="S131" s="148"/>
      <c r="T131" s="163"/>
      <c r="U131" s="181"/>
      <c r="V131" s="164"/>
      <c r="W131" s="148"/>
      <c r="X131" s="163"/>
      <c r="Y131" s="181"/>
      <c r="Z131" s="164"/>
      <c r="AA131" s="148"/>
      <c r="AB131" s="163"/>
      <c r="AC131" s="181"/>
      <c r="AD131" s="165"/>
      <c r="AE131" s="148"/>
      <c r="AF131" s="126"/>
      <c r="AG131" s="181"/>
      <c r="AH131" s="166"/>
      <c r="AI131" s="182"/>
      <c r="AJ131" s="181"/>
      <c r="AK131" s="181"/>
      <c r="AL131" s="183"/>
      <c r="AM131" s="182"/>
      <c r="AN131" s="181"/>
      <c r="AO131" s="181"/>
      <c r="AP131" s="183"/>
      <c r="AQ131" s="181"/>
      <c r="AR131" s="181"/>
      <c r="AS131" s="181"/>
      <c r="AT131" s="184"/>
      <c r="AU131" s="182"/>
      <c r="AV131" s="181"/>
      <c r="AW131" s="181"/>
      <c r="AX131" s="183"/>
      <c r="AY131" s="181"/>
      <c r="AZ131" s="181"/>
      <c r="BA131" s="181"/>
      <c r="BB131" s="183"/>
      <c r="BC131" s="185"/>
    </row>
    <row r="132" spans="1:55" ht="12.75" x14ac:dyDescent="0.2">
      <c r="A132" s="48">
        <v>32110100</v>
      </c>
      <c r="B132" s="45" t="s">
        <v>73</v>
      </c>
      <c r="C132" s="148">
        <v>0</v>
      </c>
      <c r="D132" s="163">
        <v>0</v>
      </c>
      <c r="E132" s="158">
        <f t="shared" ref="E132:E133" si="205">+C132-D132</f>
        <v>0</v>
      </c>
      <c r="F132" s="164" t="s">
        <v>12</v>
      </c>
      <c r="G132" s="148">
        <v>0</v>
      </c>
      <c r="H132" s="163">
        <v>0</v>
      </c>
      <c r="I132" s="158">
        <f t="shared" ref="I132:I133" si="206">+G132-H132</f>
        <v>0</v>
      </c>
      <c r="J132" s="164" t="s">
        <v>12</v>
      </c>
      <c r="K132" s="119">
        <v>0</v>
      </c>
      <c r="L132" s="131">
        <v>0</v>
      </c>
      <c r="M132" s="158">
        <f t="shared" ref="M132:M133" si="207">+K132-L132</f>
        <v>0</v>
      </c>
      <c r="N132" s="164" t="s">
        <v>12</v>
      </c>
      <c r="O132" s="148">
        <v>0</v>
      </c>
      <c r="P132" s="163">
        <v>0</v>
      </c>
      <c r="Q132" s="158">
        <f t="shared" ref="Q132:Q133" si="208">+O132-P132</f>
        <v>0</v>
      </c>
      <c r="R132" s="164" t="s">
        <v>12</v>
      </c>
      <c r="S132" s="148">
        <v>2825000</v>
      </c>
      <c r="T132" s="163">
        <v>2727450</v>
      </c>
      <c r="U132" s="158">
        <f t="shared" ref="U132:U133" si="209">+S132-T132</f>
        <v>97550</v>
      </c>
      <c r="V132" s="164">
        <f>+T132/S132</f>
        <v>0.96546902654867262</v>
      </c>
      <c r="W132" s="148">
        <v>16766000</v>
      </c>
      <c r="X132" s="163">
        <v>14035711.921159999</v>
      </c>
      <c r="Y132" s="158">
        <f t="shared" ref="Y132:Y133" si="210">+W132-X132</f>
        <v>2730288.0788400006</v>
      </c>
      <c r="Z132" s="164">
        <f>+X132/W132</f>
        <v>0.83715328171060477</v>
      </c>
      <c r="AA132" s="148">
        <v>6000000</v>
      </c>
      <c r="AB132" s="163">
        <v>6678449.366369999</v>
      </c>
      <c r="AC132" s="158">
        <f t="shared" ref="AC132:AC133" si="211">+AA132-AB132</f>
        <v>-678449.36636999901</v>
      </c>
      <c r="AD132" s="164">
        <f>+AB132/AA132</f>
        <v>1.1130748943949997</v>
      </c>
      <c r="AE132" s="148">
        <v>7772000</v>
      </c>
      <c r="AF132" s="126">
        <v>4632114.9841999998</v>
      </c>
      <c r="AG132" s="158">
        <f t="shared" ref="AG132:AG133" si="212">+AE132-AF132</f>
        <v>3139885.0158000002</v>
      </c>
      <c r="AH132" s="166">
        <f t="shared" ref="AH132" si="213">+AF132/AE132</f>
        <v>0.59600038396809052</v>
      </c>
      <c r="AI132" s="159">
        <v>11080000</v>
      </c>
      <c r="AJ132" s="158">
        <v>7468100.1361200009</v>
      </c>
      <c r="AK132" s="158">
        <f t="shared" ref="AK132:AK133" si="214">+AI132-AJ132</f>
        <v>3611899.8638799991</v>
      </c>
      <c r="AL132" s="16">
        <f t="shared" ref="AL132" si="215">+AJ132/AI132</f>
        <v>0.67401625777256324</v>
      </c>
      <c r="AM132" s="159">
        <v>14440000</v>
      </c>
      <c r="AN132" s="158">
        <v>5315608.5465000002</v>
      </c>
      <c r="AO132" s="158">
        <f t="shared" ref="AO132:AO133" si="216">+AM132-AN132</f>
        <v>9124391.4534999989</v>
      </c>
      <c r="AP132" s="16">
        <f t="shared" ref="AP132" si="217">+AN132/AM132</f>
        <v>0.36811693535318563</v>
      </c>
      <c r="AQ132" s="158">
        <v>33496000</v>
      </c>
      <c r="AR132" s="158">
        <v>35721598.045830004</v>
      </c>
      <c r="AS132" s="158">
        <v>-2225598.0458300039</v>
      </c>
      <c r="AT132" s="21">
        <v>1.0664436961377479</v>
      </c>
      <c r="AU132" s="159">
        <v>28629000</v>
      </c>
      <c r="AV132" s="158">
        <v>0</v>
      </c>
      <c r="AW132" s="158">
        <v>28629000</v>
      </c>
      <c r="AX132" s="16">
        <v>0</v>
      </c>
      <c r="AY132" s="158">
        <v>50989000</v>
      </c>
      <c r="AZ132" s="158">
        <v>51081410.060649991</v>
      </c>
      <c r="BA132" s="158">
        <f t="shared" ref="BA132:BA133" si="218">+AY132-AZ132</f>
        <v>-92410.060649991035</v>
      </c>
      <c r="BB132" s="16">
        <f>+AZ132/AY132</f>
        <v>1.0018123528731686</v>
      </c>
      <c r="BC132" s="162">
        <f>+VLOOKUP(A132,[3]Contraloría!$A$10:$C$153,3,0)</f>
        <v>40580000</v>
      </c>
    </row>
    <row r="133" spans="1:55" ht="12.75" x14ac:dyDescent="0.2">
      <c r="A133" s="48">
        <v>32110101</v>
      </c>
      <c r="B133" s="45" t="s">
        <v>432</v>
      </c>
      <c r="C133" s="148">
        <v>2696340</v>
      </c>
      <c r="D133" s="163">
        <v>0</v>
      </c>
      <c r="E133" s="158">
        <f t="shared" si="205"/>
        <v>2696340</v>
      </c>
      <c r="F133" s="164" t="s">
        <v>12</v>
      </c>
      <c r="G133" s="148">
        <v>0</v>
      </c>
      <c r="H133" s="163">
        <v>0</v>
      </c>
      <c r="I133" s="158">
        <f t="shared" si="206"/>
        <v>0</v>
      </c>
      <c r="J133" s="164" t="s">
        <v>12</v>
      </c>
      <c r="K133" s="119">
        <v>0</v>
      </c>
      <c r="L133" s="131">
        <v>0</v>
      </c>
      <c r="M133" s="158">
        <f t="shared" si="207"/>
        <v>0</v>
      </c>
      <c r="N133" s="164" t="s">
        <v>12</v>
      </c>
      <c r="O133" s="148">
        <v>0</v>
      </c>
      <c r="P133" s="163">
        <v>0</v>
      </c>
      <c r="Q133" s="158">
        <f t="shared" si="208"/>
        <v>0</v>
      </c>
      <c r="R133" s="164" t="s">
        <v>12</v>
      </c>
      <c r="S133" s="148">
        <v>0</v>
      </c>
      <c r="T133" s="163">
        <v>0</v>
      </c>
      <c r="U133" s="158">
        <f t="shared" si="209"/>
        <v>0</v>
      </c>
      <c r="V133" s="164" t="s">
        <v>12</v>
      </c>
      <c r="W133" s="148">
        <v>0</v>
      </c>
      <c r="X133" s="163">
        <v>0</v>
      </c>
      <c r="Y133" s="158">
        <f t="shared" si="210"/>
        <v>0</v>
      </c>
      <c r="Z133" s="164" t="s">
        <v>12</v>
      </c>
      <c r="AA133" s="148">
        <v>0</v>
      </c>
      <c r="AB133" s="163">
        <v>0</v>
      </c>
      <c r="AC133" s="158">
        <f t="shared" si="211"/>
        <v>0</v>
      </c>
      <c r="AD133" s="164" t="s">
        <v>12</v>
      </c>
      <c r="AE133" s="148">
        <v>0</v>
      </c>
      <c r="AF133" s="126">
        <v>0</v>
      </c>
      <c r="AG133" s="158">
        <f t="shared" si="212"/>
        <v>0</v>
      </c>
      <c r="AH133" s="166" t="s">
        <v>12</v>
      </c>
      <c r="AI133" s="159">
        <v>0</v>
      </c>
      <c r="AJ133" s="158">
        <v>0</v>
      </c>
      <c r="AK133" s="158">
        <f t="shared" si="214"/>
        <v>0</v>
      </c>
      <c r="AL133" s="16" t="s">
        <v>12</v>
      </c>
      <c r="AM133" s="159">
        <v>0</v>
      </c>
      <c r="AN133" s="158">
        <v>0</v>
      </c>
      <c r="AO133" s="158">
        <f t="shared" si="216"/>
        <v>0</v>
      </c>
      <c r="AP133" s="16" t="s">
        <v>12</v>
      </c>
      <c r="AQ133" s="158">
        <v>0</v>
      </c>
      <c r="AR133" s="158">
        <v>0</v>
      </c>
      <c r="AS133" s="158">
        <v>0</v>
      </c>
      <c r="AT133" s="21" t="s">
        <v>12</v>
      </c>
      <c r="AU133" s="159">
        <v>0</v>
      </c>
      <c r="AV133" s="158">
        <v>0</v>
      </c>
      <c r="AW133" s="158">
        <v>0</v>
      </c>
      <c r="AX133" s="16" t="s">
        <v>12</v>
      </c>
      <c r="AY133" s="158">
        <v>0</v>
      </c>
      <c r="AZ133" s="158">
        <v>0</v>
      </c>
      <c r="BA133" s="158">
        <f t="shared" si="218"/>
        <v>0</v>
      </c>
      <c r="BB133" s="16" t="s">
        <v>12</v>
      </c>
      <c r="BC133" s="162">
        <f>+VLOOKUP(A133,[3]Contraloría!$A$10:$C$153,3,0)</f>
        <v>0</v>
      </c>
    </row>
    <row r="134" spans="1:55" ht="10.5" customHeight="1" x14ac:dyDescent="0.2">
      <c r="A134" s="44"/>
      <c r="B134" s="45"/>
      <c r="C134" s="148"/>
      <c r="D134" s="163"/>
      <c r="E134" s="168"/>
      <c r="F134" s="164"/>
      <c r="G134" s="148"/>
      <c r="H134" s="163"/>
      <c r="I134" s="168"/>
      <c r="J134" s="164"/>
      <c r="K134" s="119"/>
      <c r="L134" s="45"/>
      <c r="M134" s="168"/>
      <c r="N134" s="164"/>
      <c r="O134" s="148"/>
      <c r="P134" s="163"/>
      <c r="Q134" s="168"/>
      <c r="R134" s="164"/>
      <c r="S134" s="148"/>
      <c r="T134" s="163"/>
      <c r="U134" s="168"/>
      <c r="V134" s="164"/>
      <c r="W134" s="148"/>
      <c r="X134" s="163"/>
      <c r="Y134" s="168"/>
      <c r="Z134" s="164"/>
      <c r="AA134" s="148"/>
      <c r="AB134" s="163"/>
      <c r="AC134" s="168"/>
      <c r="AD134" s="165"/>
      <c r="AE134" s="148"/>
      <c r="AF134" s="126"/>
      <c r="AG134" s="168"/>
      <c r="AH134" s="166"/>
      <c r="AI134" s="186"/>
      <c r="AJ134" s="168"/>
      <c r="AK134" s="168"/>
      <c r="AL134" s="170"/>
      <c r="AM134" s="182"/>
      <c r="AN134" s="181"/>
      <c r="AO134" s="181"/>
      <c r="AP134" s="183"/>
      <c r="AQ134" s="184"/>
      <c r="AR134" s="168"/>
      <c r="AS134" s="168"/>
      <c r="AT134" s="168"/>
      <c r="AU134" s="186"/>
      <c r="AV134" s="168"/>
      <c r="AW134" s="168"/>
      <c r="AX134" s="170"/>
      <c r="AY134" s="184"/>
      <c r="AZ134" s="168"/>
      <c r="BA134" s="168"/>
      <c r="BB134" s="170"/>
      <c r="BC134" s="187"/>
    </row>
    <row r="135" spans="1:55" ht="12.75" x14ac:dyDescent="0.2">
      <c r="A135" s="41">
        <v>33000000</v>
      </c>
      <c r="B135" s="42" t="s">
        <v>440</v>
      </c>
      <c r="C135" s="147">
        <f>+C137+C138</f>
        <v>87998450.400000006</v>
      </c>
      <c r="D135" s="153">
        <f>+D137+D138</f>
        <v>94104864.627399907</v>
      </c>
      <c r="E135" s="178">
        <f>+C135-D135</f>
        <v>-6106414.2273999006</v>
      </c>
      <c r="F135" s="154">
        <f>+D135/C135</f>
        <v>1.0693922927010986</v>
      </c>
      <c r="G135" s="147">
        <f>+G137+G138</f>
        <v>26682640.079999998</v>
      </c>
      <c r="H135" s="153">
        <f>+H137+H138</f>
        <v>38432958.947750002</v>
      </c>
      <c r="I135" s="178">
        <f>+G135-H135</f>
        <v>-11750318.867750004</v>
      </c>
      <c r="J135" s="154">
        <f>+H135/G135</f>
        <v>1.440373172689065</v>
      </c>
      <c r="K135" s="118">
        <f>+K137+K138</f>
        <v>22762113.399999999</v>
      </c>
      <c r="L135" s="130">
        <v>30696062.230549999</v>
      </c>
      <c r="M135" s="178">
        <f>+K135-L135</f>
        <v>-7933948.8305500001</v>
      </c>
      <c r="N135" s="154">
        <f>+L135/K135</f>
        <v>1.3485594105927792</v>
      </c>
      <c r="O135" s="147">
        <f>+O137+O138</f>
        <v>66501580.582000002</v>
      </c>
      <c r="P135" s="153">
        <f>+P137+P138</f>
        <v>78647835.400000095</v>
      </c>
      <c r="Q135" s="178">
        <f>+O135-P135</f>
        <v>-12146254.818000093</v>
      </c>
      <c r="R135" s="154">
        <f>+P135/O135</f>
        <v>1.1826461072308365</v>
      </c>
      <c r="S135" s="147">
        <f>+S137+S138</f>
        <v>137923951.17480001</v>
      </c>
      <c r="T135" s="153">
        <f>+T137+T138</f>
        <v>137923951.21242005</v>
      </c>
      <c r="U135" s="178">
        <f>+S135-T135</f>
        <v>-3.7620037794113159E-2</v>
      </c>
      <c r="V135" s="154">
        <f>+T135/S135</f>
        <v>1.0000000002727594</v>
      </c>
      <c r="W135" s="147">
        <f>+W137+W138</f>
        <v>78675061.374000028</v>
      </c>
      <c r="X135" s="153">
        <f>+X137+X138</f>
        <v>215806123.82679999</v>
      </c>
      <c r="Y135" s="178">
        <f>+W135-X135</f>
        <v>-137131062.45279998</v>
      </c>
      <c r="Z135" s="154">
        <f>+X135/W135</f>
        <v>2.7430054715930359</v>
      </c>
      <c r="AA135" s="147">
        <f>+AA137+AA138</f>
        <v>278302464.48100001</v>
      </c>
      <c r="AB135" s="153">
        <f>+AB137+AB138</f>
        <v>314115189.33200002</v>
      </c>
      <c r="AC135" s="178">
        <f>+AA135-AB135</f>
        <v>-35812724.851000011</v>
      </c>
      <c r="AD135" s="154">
        <f>+AB135/AA135</f>
        <v>1.128682744214236</v>
      </c>
      <c r="AE135" s="147">
        <f>+AE137+AE138</f>
        <v>228367083.58918083</v>
      </c>
      <c r="AF135" s="125">
        <f>+AF137+AF138</f>
        <v>322587204.24969995</v>
      </c>
      <c r="AG135" s="178">
        <f>+AE135-AF135</f>
        <v>-94220120.660519123</v>
      </c>
      <c r="AH135" s="155">
        <f>+AF135/AE135</f>
        <v>1.4125818799263368</v>
      </c>
      <c r="AI135" s="179">
        <f>+AI137+AI138</f>
        <v>374562903.39300001</v>
      </c>
      <c r="AJ135" s="178">
        <f>+AJ137+AJ138</f>
        <v>513997271.16399997</v>
      </c>
      <c r="AK135" s="178">
        <f>+AI135-AJ135</f>
        <v>-139434367.77099997</v>
      </c>
      <c r="AL135" s="18">
        <f>+AJ135/AI135</f>
        <v>1.372258882307686</v>
      </c>
      <c r="AM135" s="179">
        <f>+AM137+AM138</f>
        <v>430740873.62593001</v>
      </c>
      <c r="AN135" s="178">
        <f>+AN137+AN138</f>
        <v>538226616.1408999</v>
      </c>
      <c r="AO135" s="178">
        <f>+AM135-AN135</f>
        <v>-107485742.51496989</v>
      </c>
      <c r="AP135" s="18">
        <f>+AN135/AM135</f>
        <v>1.2495369004807149</v>
      </c>
      <c r="AQ135" s="178">
        <f>+AQ137+AQ138</f>
        <v>451971757.11427099</v>
      </c>
      <c r="AR135" s="178">
        <f>+AR137+AR138</f>
        <v>616534453.12919998</v>
      </c>
      <c r="AS135" s="178">
        <v>-164562696.01492903</v>
      </c>
      <c r="AT135" s="22">
        <v>1.3640995115836916</v>
      </c>
      <c r="AU135" s="179">
        <f>+AU137+AU138</f>
        <v>469299287.28118998</v>
      </c>
      <c r="AV135" s="178">
        <f>+AV137+AV138</f>
        <v>469299287.28118998</v>
      </c>
      <c r="AW135" s="178">
        <v>0</v>
      </c>
      <c r="AX135" s="18">
        <v>1</v>
      </c>
      <c r="AY135" s="178">
        <f>+AY137+AY138</f>
        <v>550580032.96017134</v>
      </c>
      <c r="AZ135" s="178">
        <f>+AZ137+AZ138</f>
        <v>550580032.96017134</v>
      </c>
      <c r="BA135" s="178">
        <f>+AY135-AZ135</f>
        <v>0</v>
      </c>
      <c r="BB135" s="18">
        <f>+AZ135/AY135</f>
        <v>1</v>
      </c>
      <c r="BC135" s="180">
        <f>+BC137+BC138</f>
        <v>535562020.77331346</v>
      </c>
    </row>
    <row r="136" spans="1:55" ht="12.75" x14ac:dyDescent="0.2">
      <c r="A136" s="44"/>
      <c r="B136" s="45"/>
      <c r="C136" s="148"/>
      <c r="D136" s="163"/>
      <c r="E136" s="181"/>
      <c r="F136" s="164"/>
      <c r="G136" s="148"/>
      <c r="H136" s="163"/>
      <c r="I136" s="181"/>
      <c r="J136" s="164"/>
      <c r="K136" s="119"/>
      <c r="L136" s="45"/>
      <c r="M136" s="181"/>
      <c r="N136" s="164"/>
      <c r="O136" s="148"/>
      <c r="P136" s="163"/>
      <c r="Q136" s="181"/>
      <c r="R136" s="164"/>
      <c r="S136" s="148"/>
      <c r="T136" s="163"/>
      <c r="U136" s="181"/>
      <c r="V136" s="164"/>
      <c r="W136" s="148"/>
      <c r="X136" s="163"/>
      <c r="Y136" s="181"/>
      <c r="Z136" s="164"/>
      <c r="AA136" s="148"/>
      <c r="AB136" s="163"/>
      <c r="AC136" s="181"/>
      <c r="AD136" s="165"/>
      <c r="AE136" s="148"/>
      <c r="AF136" s="126"/>
      <c r="AG136" s="181"/>
      <c r="AH136" s="166"/>
      <c r="AI136" s="182"/>
      <c r="AJ136" s="181"/>
      <c r="AK136" s="181"/>
      <c r="AL136" s="183"/>
      <c r="AM136" s="182"/>
      <c r="AN136" s="181"/>
      <c r="AO136" s="181"/>
      <c r="AP136" s="183"/>
      <c r="AQ136" s="181"/>
      <c r="AR136" s="181"/>
      <c r="AS136" s="181"/>
      <c r="AT136" s="184"/>
      <c r="AU136" s="182"/>
      <c r="AV136" s="181"/>
      <c r="AW136" s="181"/>
      <c r="AX136" s="183"/>
      <c r="AY136" s="181"/>
      <c r="AZ136" s="181"/>
      <c r="BA136" s="181"/>
      <c r="BB136" s="183"/>
      <c r="BC136" s="185"/>
    </row>
    <row r="137" spans="1:55" ht="12.75" x14ac:dyDescent="0.2">
      <c r="A137" s="44">
        <v>33100000</v>
      </c>
      <c r="B137" s="45" t="s">
        <v>16</v>
      </c>
      <c r="C137" s="148">
        <v>36202800</v>
      </c>
      <c r="D137" s="163">
        <v>36202817.521999903</v>
      </c>
      <c r="E137" s="158">
        <f t="shared" ref="E137:E138" si="219">+C137-D137</f>
        <v>-17.521999903023243</v>
      </c>
      <c r="F137" s="164">
        <f>+D137/C137</f>
        <v>1.0000004839957104</v>
      </c>
      <c r="G137" s="148">
        <v>0</v>
      </c>
      <c r="H137" s="163">
        <v>-5686276.5382499928</v>
      </c>
      <c r="I137" s="158">
        <f t="shared" ref="I137:I138" si="220">+G137-H137</f>
        <v>5686276.5382499928</v>
      </c>
      <c r="J137" s="164" t="s">
        <v>12</v>
      </c>
      <c r="K137" s="119">
        <v>0</v>
      </c>
      <c r="L137" s="158">
        <v>-8098348.0284000048</v>
      </c>
      <c r="M137" s="158">
        <f t="shared" ref="M137:M138" si="221">+K137-L137</f>
        <v>8098348.0284000048</v>
      </c>
      <c r="N137" s="166" t="s">
        <v>12</v>
      </c>
      <c r="O137" s="148">
        <v>26960807.522999998</v>
      </c>
      <c r="P137" s="163">
        <v>39107052.530000098</v>
      </c>
      <c r="Q137" s="158">
        <f t="shared" ref="Q137:Q138" si="222">+O137-P137</f>
        <v>-12146245.0070001</v>
      </c>
      <c r="R137" s="166">
        <f>+P137/O137</f>
        <v>1.450514881523421</v>
      </c>
      <c r="S137" s="148">
        <v>14633035.774800001</v>
      </c>
      <c r="T137" s="163">
        <v>14633035.787259899</v>
      </c>
      <c r="U137" s="158">
        <f t="shared" ref="U137:U138" si="223">+S137-T137</f>
        <v>-1.2459898367524147E-2</v>
      </c>
      <c r="V137" s="164" t="s">
        <v>12</v>
      </c>
      <c r="W137" s="148">
        <v>0</v>
      </c>
      <c r="X137" s="163">
        <v>14706485.728499999</v>
      </c>
      <c r="Y137" s="158">
        <f t="shared" ref="Y137:Y138" si="224">+W137-X137</f>
        <v>-14706485.728499999</v>
      </c>
      <c r="Z137" s="164" t="s">
        <v>12</v>
      </c>
      <c r="AA137" s="148">
        <v>12593554.800000001</v>
      </c>
      <c r="AB137" s="163">
        <v>14850887.077127442</v>
      </c>
      <c r="AC137" s="158">
        <f t="shared" ref="AC137:AC138" si="225">+AA137-AB137</f>
        <v>-2257332.277127441</v>
      </c>
      <c r="AD137" s="164">
        <f>+AB137/AA137</f>
        <v>1.1792450434350308</v>
      </c>
      <c r="AE137" s="148">
        <v>12915128.2771201</v>
      </c>
      <c r="AF137" s="126">
        <v>22442014.774377137</v>
      </c>
      <c r="AG137" s="158">
        <f t="shared" ref="AG137:AG138" si="226">+AE137-AF137</f>
        <v>-9526886.4972570371</v>
      </c>
      <c r="AH137" s="166">
        <f t="shared" ref="AH137:AH138" si="227">+AF137/AE137</f>
        <v>1.7376532615734426</v>
      </c>
      <c r="AI137" s="159">
        <v>71343381.200000003</v>
      </c>
      <c r="AJ137" s="158">
        <v>80628479.359200001</v>
      </c>
      <c r="AK137" s="158">
        <f t="shared" ref="AK137:AK138" si="228">+AI137-AJ137</f>
        <v>-9285098.1591999978</v>
      </c>
      <c r="AL137" s="16">
        <f t="shared" ref="AL137:AL139" si="229">+AJ137/AI137</f>
        <v>1.1301465952836001</v>
      </c>
      <c r="AM137" s="159">
        <v>76297000</v>
      </c>
      <c r="AN137" s="158">
        <v>136517354.85240009</v>
      </c>
      <c r="AO137" s="158">
        <f t="shared" ref="AO137:AO138" si="230">+AM137-AN137</f>
        <v>-60220354.852400094</v>
      </c>
      <c r="AP137" s="16">
        <f t="shared" ref="AP137:AP138" si="231">+AN137/AM137</f>
        <v>1.7892886332673643</v>
      </c>
      <c r="AQ137" s="158">
        <v>125000000</v>
      </c>
      <c r="AR137" s="158">
        <v>215976364.53220001</v>
      </c>
      <c r="AS137" s="158">
        <v>-90976364.532200009</v>
      </c>
      <c r="AT137" s="21">
        <v>1.7278109162576001</v>
      </c>
      <c r="AU137" s="159">
        <v>80000000</v>
      </c>
      <c r="AV137" s="158">
        <v>80000000</v>
      </c>
      <c r="AW137" s="158">
        <v>0</v>
      </c>
      <c r="AX137" s="16">
        <v>1</v>
      </c>
      <c r="AY137" s="158">
        <v>81809400</v>
      </c>
      <c r="AZ137" s="158">
        <v>81809400</v>
      </c>
      <c r="BA137" s="158">
        <f t="shared" ref="BA137:BA138" si="232">+AY137-AZ137</f>
        <v>0</v>
      </c>
      <c r="BB137" s="16">
        <f>+AZ137/AY137</f>
        <v>1</v>
      </c>
      <c r="BC137" s="162">
        <f>+VLOOKUP(A137,[3]Contraloría!$A$10:$C$153,3,0)</f>
        <v>0</v>
      </c>
    </row>
    <row r="138" spans="1:55" ht="12.75" x14ac:dyDescent="0.2">
      <c r="A138" s="56">
        <v>33200000</v>
      </c>
      <c r="B138" s="57" t="s">
        <v>17</v>
      </c>
      <c r="C138" s="151">
        <v>51795650.399999999</v>
      </c>
      <c r="D138" s="129">
        <v>57902047.105400003</v>
      </c>
      <c r="E138" s="158">
        <f t="shared" si="219"/>
        <v>-6106396.705400005</v>
      </c>
      <c r="F138" s="203">
        <f>+D138/C138</f>
        <v>1.1178940057368216</v>
      </c>
      <c r="G138" s="151">
        <v>26682640.079999998</v>
      </c>
      <c r="H138" s="129">
        <v>44119235.485999994</v>
      </c>
      <c r="I138" s="158">
        <f t="shared" si="220"/>
        <v>-17436595.405999996</v>
      </c>
      <c r="J138" s="203">
        <f>+H138/G138</f>
        <v>1.6534808907110212</v>
      </c>
      <c r="K138" s="122">
        <v>22762113.399999999</v>
      </c>
      <c r="L138" s="129">
        <v>38794410.158950001</v>
      </c>
      <c r="M138" s="158">
        <f t="shared" si="221"/>
        <v>-16032296.758950002</v>
      </c>
      <c r="N138" s="203">
        <f>+L138/K138</f>
        <v>1.7043413094914992</v>
      </c>
      <c r="O138" s="151">
        <v>39540773.059</v>
      </c>
      <c r="P138" s="129">
        <v>39540782.870000005</v>
      </c>
      <c r="Q138" s="158">
        <f t="shared" si="222"/>
        <v>-9.8110000044107437</v>
      </c>
      <c r="R138" s="203">
        <f>+P138/O138</f>
        <v>1.0000002481236265</v>
      </c>
      <c r="S138" s="151">
        <v>123290915.40000001</v>
      </c>
      <c r="T138" s="129">
        <v>123290915.42516014</v>
      </c>
      <c r="U138" s="158">
        <f t="shared" si="223"/>
        <v>-2.5160133838653564E-2</v>
      </c>
      <c r="V138" s="203">
        <f>+T138/S138</f>
        <v>1.0000000002040712</v>
      </c>
      <c r="W138" s="151">
        <v>78675061.374000028</v>
      </c>
      <c r="X138" s="129">
        <v>201099638.09829998</v>
      </c>
      <c r="Y138" s="158">
        <f t="shared" si="224"/>
        <v>-122424576.72429995</v>
      </c>
      <c r="Z138" s="203">
        <f>+X138/W138</f>
        <v>2.5560785665272827</v>
      </c>
      <c r="AA138" s="151">
        <v>265708909.68099999</v>
      </c>
      <c r="AB138" s="129">
        <v>299264302.25487256</v>
      </c>
      <c r="AC138" s="158">
        <f t="shared" si="225"/>
        <v>-33555392.573872566</v>
      </c>
      <c r="AD138" s="203">
        <f>+AB138/AA138</f>
        <v>1.1262862905657092</v>
      </c>
      <c r="AE138" s="151">
        <v>215451955.31206071</v>
      </c>
      <c r="AF138" s="129">
        <v>300145189.47532284</v>
      </c>
      <c r="AG138" s="158">
        <f t="shared" si="226"/>
        <v>-84693234.163262129</v>
      </c>
      <c r="AH138" s="204">
        <f t="shared" si="227"/>
        <v>1.3930956859527797</v>
      </c>
      <c r="AI138" s="205">
        <v>303219522.19300002</v>
      </c>
      <c r="AJ138" s="158">
        <v>433368791.80479997</v>
      </c>
      <c r="AK138" s="158">
        <f t="shared" si="228"/>
        <v>-130149269.61179996</v>
      </c>
      <c r="AL138" s="16">
        <f t="shared" si="229"/>
        <v>1.4292245719223831</v>
      </c>
      <c r="AM138" s="159">
        <v>354443873.62593001</v>
      </c>
      <c r="AN138" s="158">
        <v>401709261.28849983</v>
      </c>
      <c r="AO138" s="158">
        <f t="shared" si="230"/>
        <v>-47265387.662569821</v>
      </c>
      <c r="AP138" s="16">
        <f t="shared" si="231"/>
        <v>1.1333508382555721</v>
      </c>
      <c r="AQ138" s="158">
        <v>326971757.11427099</v>
      </c>
      <c r="AR138" s="158">
        <v>400558088.597</v>
      </c>
      <c r="AS138" s="158">
        <v>-73586331.482729018</v>
      </c>
      <c r="AT138" s="21">
        <v>1.225054090702433</v>
      </c>
      <c r="AU138" s="159">
        <v>389299287.28118998</v>
      </c>
      <c r="AV138" s="158">
        <v>389299287.28118998</v>
      </c>
      <c r="AW138" s="158">
        <v>0</v>
      </c>
      <c r="AX138" s="16">
        <v>1</v>
      </c>
      <c r="AY138" s="158">
        <v>468770632.96017134</v>
      </c>
      <c r="AZ138" s="158">
        <v>468770632.96017134</v>
      </c>
      <c r="BA138" s="158">
        <f t="shared" si="232"/>
        <v>0</v>
      </c>
      <c r="BB138" s="16">
        <f>+AZ138/AY138</f>
        <v>1</v>
      </c>
      <c r="BC138" s="162">
        <f>+VLOOKUP(A138,[3]Contraloría!$A$10:$C$153,3,0)</f>
        <v>535562020.77331346</v>
      </c>
    </row>
    <row r="139" spans="1:55" ht="21.75" customHeight="1" x14ac:dyDescent="0.15">
      <c r="A139" s="247" t="s">
        <v>420</v>
      </c>
      <c r="B139" s="248"/>
      <c r="C139" s="134">
        <f>C9+C97+C128</f>
        <v>1294501072.3871791</v>
      </c>
      <c r="D139" s="123">
        <f>D9+D97+D128</f>
        <v>1205713132.41009</v>
      </c>
      <c r="E139" s="123">
        <f>E9+E97+E128</f>
        <v>88787939.977089122</v>
      </c>
      <c r="F139" s="133">
        <f t="shared" ref="F139" si="233">+D139/C139</f>
        <v>0.93141145892343213</v>
      </c>
      <c r="G139" s="134">
        <f>G9+G97+G128</f>
        <v>1362568322.7757423</v>
      </c>
      <c r="H139" s="123">
        <f>H9+H97+H128</f>
        <v>1310862773.4204102</v>
      </c>
      <c r="I139" s="123">
        <f>I9+I97+I128</f>
        <v>51705549.355332322</v>
      </c>
      <c r="J139" s="133">
        <f t="shared" ref="J139" si="234">+H139/G139</f>
        <v>0.96205287581469623</v>
      </c>
      <c r="K139" s="134">
        <f>K9+K97+K128</f>
        <v>1452721423.008671</v>
      </c>
      <c r="L139" s="123">
        <f>L9+L97+L128</f>
        <v>1441996088.3730199</v>
      </c>
      <c r="M139" s="123">
        <f>M9+M97+M128</f>
        <v>10725334.635651194</v>
      </c>
      <c r="N139" s="133">
        <f t="shared" ref="N139" si="235">+L139/K139</f>
        <v>0.99261707408882405</v>
      </c>
      <c r="O139" s="134">
        <f>O9+O97+O128</f>
        <v>1617566914.5245609</v>
      </c>
      <c r="P139" s="123">
        <f>P9+P97+P128</f>
        <v>1606106332.31797</v>
      </c>
      <c r="Q139" s="123">
        <f>Q9+Q97+Q128</f>
        <v>11460582.206590712</v>
      </c>
      <c r="R139" s="133">
        <f t="shared" ref="R139" si="236">+P139/O139</f>
        <v>0.99291492543295534</v>
      </c>
      <c r="S139" s="134">
        <f>S9+S97+S128</f>
        <v>1784540683.7967699</v>
      </c>
      <c r="T139" s="123">
        <f>T9+T97+T128</f>
        <v>1766975197.3252697</v>
      </c>
      <c r="U139" s="206">
        <f>U9+U97+U128</f>
        <v>17565486.471500143</v>
      </c>
      <c r="V139" s="133">
        <f t="shared" ref="V139" si="237">+T139/S139</f>
        <v>0.9901568584953031</v>
      </c>
      <c r="W139" s="134">
        <f>W9+W97+W128</f>
        <v>1866732980.9079134</v>
      </c>
      <c r="X139" s="123">
        <f>X9+X97+X128</f>
        <v>1993624647.3801999</v>
      </c>
      <c r="Y139" s="206">
        <f>Y9+Y97+Y128</f>
        <v>-126891666.47228652</v>
      </c>
      <c r="Z139" s="133">
        <f t="shared" ref="Z139" si="238">+X139/W139</f>
        <v>1.0679752636129944</v>
      </c>
      <c r="AA139" s="134">
        <f>AA9+AA97+AA128</f>
        <v>2255323437.6282692</v>
      </c>
      <c r="AB139" s="123">
        <f>AB9+AB97+AB128</f>
        <v>2259508327.58986</v>
      </c>
      <c r="AC139" s="206">
        <f>AC9+AC97+AC128</f>
        <v>-4184889.9615909383</v>
      </c>
      <c r="AD139" s="133">
        <f t="shared" ref="AD139" si="239">+AB139/AA139</f>
        <v>1.0018555608884159</v>
      </c>
      <c r="AE139" s="134">
        <f>AE9+AE97+AE128</f>
        <v>2233920598.8268099</v>
      </c>
      <c r="AF139" s="123">
        <f>AF9+AF97+AF128</f>
        <v>2427385186.2385397</v>
      </c>
      <c r="AG139" s="206">
        <f>AG9+AG97+AG128</f>
        <v>-193464587.41173008</v>
      </c>
      <c r="AH139" s="59">
        <f t="shared" ref="AH139" si="240">+AF139/AE139</f>
        <v>1.0866031619536216</v>
      </c>
      <c r="AI139" s="207">
        <f>AI9+AI97+AI128</f>
        <v>2532583744.6062202</v>
      </c>
      <c r="AJ139" s="206">
        <f>AJ9+AJ97+AJ128</f>
        <v>2763668588.1798501</v>
      </c>
      <c r="AK139" s="206">
        <f>AK9+AK97+AK128</f>
        <v>-231084843.57363003</v>
      </c>
      <c r="AL139" s="59">
        <f t="shared" si="229"/>
        <v>1.0912446998310652</v>
      </c>
      <c r="AM139" s="207">
        <f>AM9+AM97+AM128</f>
        <v>2754860539.8316927</v>
      </c>
      <c r="AN139" s="206">
        <f>AN9+AN97+AN128</f>
        <v>3012042584.2859902</v>
      </c>
      <c r="AO139" s="206">
        <f>AO9+AO97+AO128</f>
        <v>-257182044.45429736</v>
      </c>
      <c r="AP139" s="59">
        <f>IFERROR(AN139/AM139,"-")</f>
        <v>1.0933557400586273</v>
      </c>
      <c r="AQ139" s="207">
        <v>3350932101.3707104</v>
      </c>
      <c r="AR139" s="206">
        <v>3587702921.2712898</v>
      </c>
      <c r="AS139" s="206">
        <v>-236770819.90058008</v>
      </c>
      <c r="AT139" s="58">
        <v>1.070658196805518</v>
      </c>
      <c r="AU139" s="207">
        <v>3247391625.9428401</v>
      </c>
      <c r="AV139" s="206">
        <v>3466790353.4285498</v>
      </c>
      <c r="AW139" s="206">
        <v>-219398727.48570994</v>
      </c>
      <c r="AX139" s="59">
        <v>1.0675615240653367</v>
      </c>
      <c r="AY139" s="206">
        <f>AY9+AY97+AY128</f>
        <v>3472059467.9078288</v>
      </c>
      <c r="AZ139" s="206">
        <f>AZ9+AZ97+AZ128</f>
        <v>3569136142.2237215</v>
      </c>
      <c r="BA139" s="206">
        <f>BA9+BA97+BA128</f>
        <v>-97076674.315892518</v>
      </c>
      <c r="BB139" s="59">
        <f t="shared" ref="BB139" si="241">+AZ139/AY139</f>
        <v>1.027959392750375</v>
      </c>
      <c r="BC139" s="208">
        <f>BC9+BC97+BC128</f>
        <v>3622236476.4266305</v>
      </c>
    </row>
    <row r="140" spans="1:55" ht="12.75" x14ac:dyDescent="0.2">
      <c r="A140" s="243"/>
      <c r="B140" s="243"/>
      <c r="C140" s="243"/>
      <c r="D140" s="243"/>
      <c r="E140" s="243"/>
      <c r="F140" s="243"/>
      <c r="G140" s="243"/>
      <c r="H140" s="243"/>
      <c r="I140" s="243"/>
      <c r="J140" s="243"/>
      <c r="K140" s="243"/>
      <c r="L140" s="243"/>
      <c r="M140" s="243"/>
      <c r="N140" s="243"/>
      <c r="O140" s="243"/>
      <c r="P140" s="243"/>
      <c r="Q140" s="243"/>
      <c r="R140" s="243"/>
      <c r="S140" s="243"/>
      <c r="T140" s="243"/>
      <c r="U140" s="243"/>
      <c r="V140" s="243"/>
      <c r="W140" s="243"/>
      <c r="X140" s="243"/>
      <c r="Y140" s="243"/>
      <c r="Z140" s="243"/>
      <c r="AA140" s="243"/>
      <c r="AB140" s="243"/>
      <c r="AC140" s="243"/>
      <c r="AD140" s="243"/>
      <c r="AE140" s="243"/>
      <c r="AF140" s="243"/>
      <c r="AG140" s="243"/>
      <c r="AH140" s="243"/>
      <c r="AI140" s="243"/>
      <c r="AJ140" s="243"/>
      <c r="AK140" s="243"/>
      <c r="AL140" s="243"/>
      <c r="AM140" s="243"/>
      <c r="AN140" s="243"/>
      <c r="AO140" s="243"/>
      <c r="AP140" s="243"/>
      <c r="AQ140" s="60"/>
    </row>
    <row r="141" spans="1:55" ht="12.75" x14ac:dyDescent="0.2">
      <c r="A141" s="8" t="s">
        <v>439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13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10"/>
      <c r="AN141" s="10"/>
      <c r="AO141" s="11"/>
      <c r="AP141" s="1"/>
      <c r="AQ141" s="1"/>
    </row>
    <row r="142" spans="1:55" ht="35.25" customHeight="1" x14ac:dyDescent="0.2">
      <c r="A142" s="263" t="s">
        <v>441</v>
      </c>
      <c r="B142" s="263"/>
      <c r="C142" s="263"/>
      <c r="D142" s="263"/>
      <c r="E142" s="263"/>
      <c r="F142" s="263"/>
      <c r="G142" s="263"/>
      <c r="H142" s="263"/>
      <c r="I142" s="263"/>
      <c r="J142" s="263"/>
      <c r="K142" s="264"/>
      <c r="L142" s="264"/>
      <c r="M142" s="264"/>
      <c r="N142" s="264"/>
      <c r="O142" s="264"/>
      <c r="P142" s="264"/>
      <c r="Q142" s="264"/>
      <c r="R142" s="264"/>
      <c r="S142" s="264"/>
      <c r="T142" s="264"/>
      <c r="U142" s="264"/>
      <c r="V142" s="264"/>
      <c r="W142" s="264"/>
      <c r="X142" s="264"/>
      <c r="Y142" s="264"/>
      <c r="Z142" s="264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4"/>
      <c r="AN142" s="14"/>
      <c r="AO142" s="14"/>
      <c r="AP142" s="1"/>
      <c r="AQ142" s="1"/>
    </row>
    <row r="143" spans="1:55" ht="12.75" x14ac:dyDescent="0.2">
      <c r="A143" s="12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40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4"/>
      <c r="AN143" s="14"/>
      <c r="AO143" s="14"/>
      <c r="AP143" s="1"/>
      <c r="AQ143" s="1"/>
    </row>
    <row r="144" spans="1:55" ht="12.75" x14ac:dyDescent="0.2">
      <c r="A144" s="12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40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7"/>
      <c r="AN144" s="14"/>
      <c r="AO144" s="14"/>
      <c r="AP144" s="1"/>
      <c r="AQ144" s="1"/>
    </row>
    <row r="145" spans="1:43" ht="12.75" x14ac:dyDescent="0.2">
      <c r="A145" s="12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40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4"/>
      <c r="AN145" s="14"/>
      <c r="AO145" s="14"/>
      <c r="AP145" s="1"/>
      <c r="AQ145" s="1"/>
    </row>
    <row r="146" spans="1:43" ht="18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141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ht="18" customHeight="1" x14ac:dyDescent="0.1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142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</row>
    <row r="148" spans="1:43" ht="18" customHeight="1" x14ac:dyDescent="0.1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142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</row>
  </sheetData>
  <mergeCells count="20">
    <mergeCell ref="A1:BB1"/>
    <mergeCell ref="A2:BB2"/>
    <mergeCell ref="A3:BB3"/>
    <mergeCell ref="A4:BB4"/>
    <mergeCell ref="AY6:BB6"/>
    <mergeCell ref="A140:AP140"/>
    <mergeCell ref="AM6:AP6"/>
    <mergeCell ref="AQ6:AT6"/>
    <mergeCell ref="AU6:AX6"/>
    <mergeCell ref="A139:B139"/>
    <mergeCell ref="AI6:AL6"/>
    <mergeCell ref="AE6:AH6"/>
    <mergeCell ref="AA6:AD6"/>
    <mergeCell ref="W6:Z6"/>
    <mergeCell ref="S6:V6"/>
    <mergeCell ref="O6:R6"/>
    <mergeCell ref="K6:N6"/>
    <mergeCell ref="G6:J6"/>
    <mergeCell ref="C6:F6"/>
    <mergeCell ref="A142:J142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90" orientation="landscape" r:id="rId1"/>
  <headerFooter alignWithMargins="0">
    <oddFooter>&amp;L&amp;"-,Normal"&amp;8&amp;D&amp;R&amp;"-,Normal"&amp;8&amp;F / nrm</oddFooter>
  </headerFooter>
  <rowBreaks count="2" manualBreakCount="2">
    <brk id="35" max="10" man="1"/>
    <brk id="7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2E49A-3C0D-4EE9-9D8E-5B9B689A6D84}">
  <sheetPr codeName="Hoja1"/>
  <dimension ref="A1:BC349"/>
  <sheetViews>
    <sheetView showGridLines="0" zoomScaleNormal="100" zoomScaleSheetLayoutView="100" workbookViewId="0">
      <pane ySplit="7" topLeftCell="A107" activePane="bottomLeft" state="frozen"/>
      <selection pane="bottomLeft" activeCell="BD297" sqref="BD297"/>
    </sheetView>
  </sheetViews>
  <sheetFormatPr baseColWidth="10" defaultColWidth="11" defaultRowHeight="12.75" x14ac:dyDescent="0.2"/>
  <cols>
    <col min="1" max="1" width="5.75" style="31" customWidth="1"/>
    <col min="2" max="2" width="33.75" style="31" customWidth="1"/>
    <col min="3" max="4" width="11" style="31" bestFit="1" customWidth="1"/>
    <col min="5" max="5" width="9.875" style="31" bestFit="1" customWidth="1"/>
    <col min="6" max="6" width="5.75" style="31" bestFit="1" customWidth="1"/>
    <col min="7" max="8" width="11" style="31" bestFit="1" customWidth="1"/>
    <col min="9" max="9" width="9.125" style="31" bestFit="1" customWidth="1"/>
    <col min="10" max="10" width="6" style="31" bestFit="1" customWidth="1"/>
    <col min="11" max="11" width="11" style="31" bestFit="1" customWidth="1"/>
    <col min="12" max="12" width="11.125" style="31" customWidth="1"/>
    <col min="13" max="13" width="11" style="31" bestFit="1" customWidth="1"/>
    <col min="14" max="14" width="6" style="31" bestFit="1" customWidth="1"/>
    <col min="15" max="15" width="11" style="31" customWidth="1"/>
    <col min="16" max="16" width="11" style="31" bestFit="1" customWidth="1"/>
    <col min="17" max="17" width="9.875" style="31" bestFit="1" customWidth="1"/>
    <col min="18" max="18" width="5.25" style="31" bestFit="1" customWidth="1"/>
    <col min="19" max="19" width="11.375" style="31" customWidth="1"/>
    <col min="20" max="20" width="11" style="31" bestFit="1" customWidth="1"/>
    <col min="21" max="21" width="9.875" style="31" bestFit="1" customWidth="1"/>
    <col min="22" max="22" width="6" style="31" bestFit="1" customWidth="1"/>
    <col min="23" max="23" width="12" style="31" customWidth="1"/>
    <col min="24" max="24" width="10.75" style="31" customWidth="1"/>
    <col min="25" max="25" width="9.875" style="31" customWidth="1"/>
    <col min="26" max="26" width="6" style="31" customWidth="1"/>
    <col min="27" max="28" width="11" style="31" customWidth="1"/>
    <col min="29" max="29" width="9.875" style="31" customWidth="1"/>
    <col min="30" max="30" width="5.25" style="31" customWidth="1"/>
    <col min="31" max="32" width="11" style="31" customWidth="1"/>
    <col min="33" max="33" width="9.875" style="31" customWidth="1"/>
    <col min="34" max="34" width="4.875" style="31" customWidth="1"/>
    <col min="35" max="35" width="12.125" style="31" customWidth="1"/>
    <col min="36" max="36" width="11" style="31" customWidth="1"/>
    <col min="37" max="37" width="9.875" style="31" customWidth="1"/>
    <col min="38" max="38" width="5.25" style="31" customWidth="1"/>
    <col min="39" max="40" width="10.625" style="31" customWidth="1"/>
    <col min="41" max="41" width="9.5" style="31" customWidth="1"/>
    <col min="42" max="42" width="5.75" style="31" customWidth="1"/>
    <col min="43" max="44" width="11" style="31" customWidth="1"/>
    <col min="45" max="45" width="9.5" style="31" customWidth="1"/>
    <col min="46" max="46" width="5.75" style="31" customWidth="1"/>
    <col min="47" max="48" width="11" style="31" customWidth="1"/>
    <col min="49" max="49" width="9.5" style="31" customWidth="1"/>
    <col min="50" max="50" width="6" style="31" customWidth="1"/>
    <col min="51" max="52" width="11" style="31"/>
    <col min="53" max="53" width="9.875" style="31" bestFit="1" customWidth="1"/>
    <col min="54" max="54" width="6" style="31" bestFit="1" customWidth="1"/>
    <col min="55" max="55" width="13.75" style="31" bestFit="1" customWidth="1"/>
    <col min="56" max="16384" width="11" style="31"/>
  </cols>
  <sheetData>
    <row r="1" spans="1:55" s="30" customFormat="1" ht="15.75" x14ac:dyDescent="0.25">
      <c r="A1" s="255" t="s">
        <v>95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</row>
    <row r="2" spans="1:55" s="30" customFormat="1" ht="15.75" x14ac:dyDescent="0.25">
      <c r="A2" s="256" t="s">
        <v>438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  <c r="AQ2" s="256"/>
      <c r="AR2" s="256"/>
      <c r="AS2" s="256"/>
      <c r="AT2" s="256"/>
      <c r="AU2" s="256"/>
      <c r="AV2" s="256"/>
      <c r="AW2" s="256"/>
      <c r="AX2" s="256"/>
      <c r="AY2" s="256"/>
      <c r="AZ2" s="256"/>
      <c r="BA2" s="256"/>
      <c r="BB2" s="256"/>
    </row>
    <row r="3" spans="1:55" s="30" customFormat="1" ht="15.75" x14ac:dyDescent="0.25">
      <c r="A3" s="257" t="s">
        <v>437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</row>
    <row r="4" spans="1:55" s="30" customFormat="1" ht="15.75" x14ac:dyDescent="0.25">
      <c r="A4" s="258" t="s">
        <v>70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58"/>
      <c r="AF4" s="258"/>
      <c r="AG4" s="258"/>
      <c r="AH4" s="258"/>
      <c r="AI4" s="258"/>
      <c r="AJ4" s="258"/>
      <c r="AK4" s="258"/>
      <c r="AL4" s="258"/>
      <c r="AM4" s="258"/>
      <c r="AN4" s="258"/>
      <c r="AO4" s="258"/>
      <c r="AP4" s="258"/>
      <c r="AQ4" s="258"/>
      <c r="AR4" s="258"/>
      <c r="AS4" s="258"/>
      <c r="AT4" s="258"/>
      <c r="AU4" s="258"/>
      <c r="AV4" s="258"/>
      <c r="AW4" s="258"/>
      <c r="AX4" s="258"/>
      <c r="AY4" s="258"/>
      <c r="AZ4" s="258"/>
      <c r="BA4" s="258"/>
      <c r="BB4" s="258"/>
    </row>
    <row r="5" spans="1:55" s="30" customFormat="1" ht="15" x14ac:dyDescent="0.2">
      <c r="A5" s="259"/>
      <c r="B5" s="259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1"/>
      <c r="S5" s="230"/>
      <c r="T5" s="230"/>
      <c r="U5" s="230"/>
      <c r="V5" s="230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29"/>
      <c r="AN5" s="29"/>
      <c r="AO5" s="29"/>
      <c r="AP5" s="29"/>
    </row>
    <row r="6" spans="1:55" s="30" customFormat="1" ht="15" x14ac:dyDescent="0.2">
      <c r="A6" s="27"/>
      <c r="B6" s="27"/>
      <c r="C6" s="260">
        <v>2010</v>
      </c>
      <c r="D6" s="261"/>
      <c r="E6" s="261"/>
      <c r="F6" s="262"/>
      <c r="G6" s="260">
        <v>2011</v>
      </c>
      <c r="H6" s="261"/>
      <c r="I6" s="261"/>
      <c r="J6" s="262"/>
      <c r="K6" s="260">
        <v>2012</v>
      </c>
      <c r="L6" s="261"/>
      <c r="M6" s="261"/>
      <c r="N6" s="262"/>
      <c r="O6" s="260">
        <v>2013</v>
      </c>
      <c r="P6" s="261"/>
      <c r="Q6" s="261"/>
      <c r="R6" s="262"/>
      <c r="S6" s="260">
        <v>2014</v>
      </c>
      <c r="T6" s="261"/>
      <c r="U6" s="261"/>
      <c r="V6" s="262"/>
      <c r="W6" s="260">
        <v>2015</v>
      </c>
      <c r="X6" s="261"/>
      <c r="Y6" s="261"/>
      <c r="Z6" s="262"/>
      <c r="AA6" s="252">
        <v>2016</v>
      </c>
      <c r="AB6" s="253"/>
      <c r="AC6" s="253"/>
      <c r="AD6" s="254"/>
      <c r="AE6" s="252">
        <v>2017</v>
      </c>
      <c r="AF6" s="253"/>
      <c r="AG6" s="253"/>
      <c r="AH6" s="254"/>
      <c r="AI6" s="252">
        <v>2018</v>
      </c>
      <c r="AJ6" s="253"/>
      <c r="AK6" s="253"/>
      <c r="AL6" s="254"/>
      <c r="AM6" s="252">
        <v>2019</v>
      </c>
      <c r="AN6" s="253"/>
      <c r="AO6" s="253"/>
      <c r="AP6" s="254"/>
      <c r="AQ6" s="252">
        <v>2020</v>
      </c>
      <c r="AR6" s="253"/>
      <c r="AS6" s="253"/>
      <c r="AT6" s="254"/>
      <c r="AU6" s="253">
        <v>2021</v>
      </c>
      <c r="AV6" s="253"/>
      <c r="AW6" s="253"/>
      <c r="AX6" s="254"/>
      <c r="AY6" s="252">
        <v>2022</v>
      </c>
      <c r="AZ6" s="253"/>
      <c r="BA6" s="253"/>
      <c r="BB6" s="254"/>
      <c r="BC6" s="237">
        <v>2023</v>
      </c>
    </row>
    <row r="7" spans="1:55" s="30" customFormat="1" ht="27.75" customHeight="1" x14ac:dyDescent="0.2">
      <c r="A7" s="112" t="s">
        <v>14</v>
      </c>
      <c r="B7" s="112" t="s">
        <v>13</v>
      </c>
      <c r="C7" s="104" t="s">
        <v>57</v>
      </c>
      <c r="D7" s="102" t="s">
        <v>96</v>
      </c>
      <c r="E7" s="102" t="s">
        <v>65</v>
      </c>
      <c r="F7" s="105" t="s">
        <v>11</v>
      </c>
      <c r="G7" s="104" t="s">
        <v>57</v>
      </c>
      <c r="H7" s="102" t="s">
        <v>96</v>
      </c>
      <c r="I7" s="102" t="s">
        <v>65</v>
      </c>
      <c r="J7" s="105" t="s">
        <v>11</v>
      </c>
      <c r="K7" s="104" t="s">
        <v>57</v>
      </c>
      <c r="L7" s="102" t="s">
        <v>96</v>
      </c>
      <c r="M7" s="102" t="s">
        <v>65</v>
      </c>
      <c r="N7" s="105" t="s">
        <v>11</v>
      </c>
      <c r="O7" s="104" t="s">
        <v>57</v>
      </c>
      <c r="P7" s="102" t="s">
        <v>96</v>
      </c>
      <c r="Q7" s="102" t="s">
        <v>65</v>
      </c>
      <c r="R7" s="105" t="s">
        <v>11</v>
      </c>
      <c r="S7" s="104" t="s">
        <v>57</v>
      </c>
      <c r="T7" s="102" t="s">
        <v>96</v>
      </c>
      <c r="U7" s="102" t="s">
        <v>65</v>
      </c>
      <c r="V7" s="105" t="s">
        <v>11</v>
      </c>
      <c r="W7" s="104" t="s">
        <v>57</v>
      </c>
      <c r="X7" s="102" t="s">
        <v>96</v>
      </c>
      <c r="Y7" s="102" t="s">
        <v>65</v>
      </c>
      <c r="Z7" s="105" t="s">
        <v>11</v>
      </c>
      <c r="AA7" s="104" t="s">
        <v>57</v>
      </c>
      <c r="AB7" s="102" t="s">
        <v>96</v>
      </c>
      <c r="AC7" s="102" t="s">
        <v>65</v>
      </c>
      <c r="AD7" s="105" t="s">
        <v>11</v>
      </c>
      <c r="AE7" s="104" t="s">
        <v>57</v>
      </c>
      <c r="AF7" s="102" t="s">
        <v>96</v>
      </c>
      <c r="AG7" s="102" t="s">
        <v>65</v>
      </c>
      <c r="AH7" s="105" t="s">
        <v>11</v>
      </c>
      <c r="AI7" s="104" t="s">
        <v>57</v>
      </c>
      <c r="AJ7" s="102" t="s">
        <v>96</v>
      </c>
      <c r="AK7" s="102" t="s">
        <v>65</v>
      </c>
      <c r="AL7" s="105" t="s">
        <v>11</v>
      </c>
      <c r="AM7" s="104" t="s">
        <v>57</v>
      </c>
      <c r="AN7" s="102" t="s">
        <v>96</v>
      </c>
      <c r="AO7" s="102" t="s">
        <v>65</v>
      </c>
      <c r="AP7" s="105" t="s">
        <v>11</v>
      </c>
      <c r="AQ7" s="104" t="s">
        <v>57</v>
      </c>
      <c r="AR7" s="102" t="s">
        <v>96</v>
      </c>
      <c r="AS7" s="102" t="s">
        <v>65</v>
      </c>
      <c r="AT7" s="105" t="s">
        <v>11</v>
      </c>
      <c r="AU7" s="102" t="s">
        <v>57</v>
      </c>
      <c r="AV7" s="102" t="s">
        <v>96</v>
      </c>
      <c r="AW7" s="102" t="s">
        <v>65</v>
      </c>
      <c r="AX7" s="103" t="s">
        <v>11</v>
      </c>
      <c r="AY7" s="104" t="s">
        <v>57</v>
      </c>
      <c r="AZ7" s="102" t="s">
        <v>96</v>
      </c>
      <c r="BA7" s="102" t="s">
        <v>65</v>
      </c>
      <c r="BB7" s="105" t="s">
        <v>11</v>
      </c>
      <c r="BC7" s="209" t="s">
        <v>436</v>
      </c>
    </row>
    <row r="8" spans="1:55" s="74" customFormat="1" ht="12" customHeight="1" x14ac:dyDescent="0.15">
      <c r="A8" s="68"/>
      <c r="B8" s="69"/>
      <c r="C8" s="69"/>
      <c r="D8" s="232"/>
      <c r="E8" s="232"/>
      <c r="F8" s="232"/>
      <c r="G8" s="69"/>
      <c r="H8" s="232"/>
      <c r="I8" s="232"/>
      <c r="J8" s="232"/>
      <c r="K8" s="69"/>
      <c r="L8" s="232"/>
      <c r="M8" s="232"/>
      <c r="N8" s="232"/>
      <c r="O8" s="69"/>
      <c r="P8" s="232"/>
      <c r="Q8" s="232"/>
      <c r="R8" s="233"/>
      <c r="S8" s="218"/>
      <c r="T8" s="218"/>
      <c r="U8" s="218"/>
      <c r="V8" s="219"/>
      <c r="W8" s="217"/>
      <c r="X8" s="218"/>
      <c r="Y8" s="218"/>
      <c r="Z8" s="219"/>
      <c r="AA8" s="217"/>
      <c r="AB8" s="218"/>
      <c r="AC8" s="218"/>
      <c r="AD8" s="219"/>
      <c r="AE8" s="217"/>
      <c r="AF8" s="218"/>
      <c r="AG8" s="218"/>
      <c r="AH8" s="219"/>
      <c r="AI8" s="217"/>
      <c r="AJ8" s="218"/>
      <c r="AK8" s="218"/>
      <c r="AL8" s="219"/>
      <c r="AM8" s="71"/>
      <c r="AN8" s="71"/>
      <c r="AO8" s="72"/>
      <c r="AP8" s="106"/>
      <c r="AQ8" s="70"/>
      <c r="AR8" s="71"/>
      <c r="AS8" s="72"/>
      <c r="AT8" s="106"/>
      <c r="AU8" s="71"/>
      <c r="AV8" s="71"/>
      <c r="AW8" s="72"/>
      <c r="AX8" s="73"/>
      <c r="AY8" s="70"/>
      <c r="AZ8" s="71"/>
      <c r="BA8" s="72"/>
      <c r="BB8" s="106"/>
      <c r="BC8" s="210"/>
    </row>
    <row r="9" spans="1:55" s="77" customFormat="1" ht="12" customHeight="1" x14ac:dyDescent="0.15">
      <c r="A9" s="75">
        <v>0</v>
      </c>
      <c r="B9" s="76" t="s">
        <v>97</v>
      </c>
      <c r="C9" s="220">
        <f>+C11+C18+C26+C34+C39+C47</f>
        <v>817574892.90529001</v>
      </c>
      <c r="D9" s="221">
        <f>+D11+D18+D26+D34+D39+D47</f>
        <v>799113493.88109004</v>
      </c>
      <c r="E9" s="221">
        <f t="shared" ref="E9" si="0">+E11+E18+E26+E34+E39+E47</f>
        <v>18461399.024200015</v>
      </c>
      <c r="F9" s="64">
        <f>+D9/C9</f>
        <v>0.97741931756417255</v>
      </c>
      <c r="G9" s="220">
        <f>+G11+G18+G26+G34+G39+G47</f>
        <v>879123737.22055995</v>
      </c>
      <c r="H9" s="221">
        <f>+H11+H18+H26+H34+H39+H47</f>
        <v>858259120.35310006</v>
      </c>
      <c r="I9" s="221">
        <f t="shared" ref="I9" si="1">+I11+I18+I26+I34+I39+I47</f>
        <v>20864616.867459971</v>
      </c>
      <c r="J9" s="64">
        <f>+H9/G9</f>
        <v>0.97626657547272522</v>
      </c>
      <c r="K9" s="220">
        <f>+K11+K18+K26+K34+K39+K47</f>
        <v>929293244.69306004</v>
      </c>
      <c r="L9" s="221">
        <f>+L11+L18+L26+L34+L39+L47</f>
        <v>898616717.53235996</v>
      </c>
      <c r="M9" s="221">
        <f t="shared" ref="M9" si="2">+M11+M18+M26+M34+M39+M47</f>
        <v>30676527.160699971</v>
      </c>
      <c r="N9" s="64">
        <f>+L9/K9</f>
        <v>0.96698940045471615</v>
      </c>
      <c r="O9" s="220">
        <f>+O11+O18+O26+O34+O39+O47</f>
        <v>1018439814.39132</v>
      </c>
      <c r="P9" s="221">
        <f>+P11+P18+P26+P34+P39+P47</f>
        <v>970252890.03738999</v>
      </c>
      <c r="Q9" s="221">
        <f t="shared" ref="Q9" si="3">+Q11+Q18+Q26+Q34+Q39+Q47</f>
        <v>48186924.353929862</v>
      </c>
      <c r="R9" s="64">
        <f>+P9/O9</f>
        <v>0.95268554540679529</v>
      </c>
      <c r="S9" s="220">
        <f>+S11+S18+S26+S34+S39+S47</f>
        <v>1089293409.5008399</v>
      </c>
      <c r="T9" s="221">
        <f>+T11+T18+T26+T34+T39+T47</f>
        <v>1030800906.7848799</v>
      </c>
      <c r="U9" s="221">
        <f t="shared" ref="U9" si="4">+U11+U18+U26+U34+U39+U47</f>
        <v>58492502.715959966</v>
      </c>
      <c r="V9" s="64">
        <f>+T9/S9</f>
        <v>0.94630234406470548</v>
      </c>
      <c r="W9" s="220">
        <f>+W11+W18+W26+W34+W39+W47</f>
        <v>1181105462.6224101</v>
      </c>
      <c r="X9" s="221">
        <f>+X11+X18+X26+X34+X39+X47</f>
        <v>1106276094.7065201</v>
      </c>
      <c r="Y9" s="221">
        <f t="shared" ref="Y9" si="5">+Y11+Y18+Y26+Y34+Y39+Y47</f>
        <v>74829367.915889964</v>
      </c>
      <c r="Z9" s="64">
        <f>+X9/W9</f>
        <v>0.936644634807</v>
      </c>
      <c r="AA9" s="220">
        <f>+AA11+AA18+AA26+AA34+AA39+AA47</f>
        <v>1232813158.5793998</v>
      </c>
      <c r="AB9" s="221">
        <f>+AB11+AB18+AB26+AB34+AB39+AB47</f>
        <v>1146506955.0388</v>
      </c>
      <c r="AC9" s="221">
        <f>+AA9-AB9</f>
        <v>86306203.540599823</v>
      </c>
      <c r="AD9" s="64">
        <f>+AB9/AA9</f>
        <v>0.92999247052160561</v>
      </c>
      <c r="AE9" s="220">
        <f>+AE11+AE18+AE26+AE34+AE39+AE47</f>
        <v>1285165182.9802401</v>
      </c>
      <c r="AF9" s="221">
        <f>+AF11+AF18+AF26+AF34+AF39+AF47</f>
        <v>1198154795.2462001</v>
      </c>
      <c r="AG9" s="221">
        <f>+AE9-AF9</f>
        <v>87010387.734040022</v>
      </c>
      <c r="AH9" s="64">
        <f>+AF9/AE9</f>
        <v>0.93229633911162546</v>
      </c>
      <c r="AI9" s="220">
        <f>+AI11+AI18+AI26+AI34+AI39+AI47</f>
        <v>1368510907.1978903</v>
      </c>
      <c r="AJ9" s="221">
        <f>+AJ11+AJ18+AJ26+AJ34+AJ39+AJ47</f>
        <v>1272171861.6405501</v>
      </c>
      <c r="AK9" s="221">
        <f>+AI9-AJ9</f>
        <v>96339045.557340145</v>
      </c>
      <c r="AL9" s="64">
        <f>+AJ9/AI9</f>
        <v>0.92960301225906905</v>
      </c>
      <c r="AM9" s="34">
        <f>+AM11+AM18+AM26+AM34+AM39+AM47</f>
        <v>1393994866.2806001</v>
      </c>
      <c r="AN9" s="34">
        <f>+AN11+AN18+AN26+AN34+AN39+AN47</f>
        <v>1325304265.7541497</v>
      </c>
      <c r="AO9" s="34">
        <f>+AM9-AN9</f>
        <v>68690600.526450396</v>
      </c>
      <c r="AP9" s="63">
        <f>+AN9/AM9</f>
        <v>0.95072392145192908</v>
      </c>
      <c r="AQ9" s="61">
        <f>+AQ11+AQ18+AQ26+AQ34+AQ39+AQ47</f>
        <v>1581145999.7926202</v>
      </c>
      <c r="AR9" s="34">
        <f>+AR11+AR18+AR26+AR34+AR39+AR47</f>
        <v>1395830920.5116601</v>
      </c>
      <c r="AS9" s="34">
        <f>+AQ9-AR9</f>
        <v>185315079.28096008</v>
      </c>
      <c r="AT9" s="63">
        <f>+AR9/AQ9</f>
        <v>0.88279698439912213</v>
      </c>
      <c r="AU9" s="34">
        <f>+AU11+AU18+AU26+AU34+AU39+AU47</f>
        <v>1565163902.2129102</v>
      </c>
      <c r="AV9" s="34">
        <f>+AV11+AV18+AV26+AV34+AV39+AV47</f>
        <v>1424450581.9516602</v>
      </c>
      <c r="AW9" s="34">
        <f>+AU9-AV9</f>
        <v>140713320.26125002</v>
      </c>
      <c r="AX9" s="35">
        <f>+AV9/AU9</f>
        <v>0.91009675084998942</v>
      </c>
      <c r="AY9" s="61">
        <f>+AY11+AY18+AY26+AY34+AY39+AY47</f>
        <v>1537168548.3715999</v>
      </c>
      <c r="AZ9" s="34">
        <f>+AZ11+AZ18+AZ26+AZ34+AZ39+AZ47</f>
        <v>1441293391.8355501</v>
      </c>
      <c r="BA9" s="34">
        <f>+AY9-AZ9</f>
        <v>95875156.536049843</v>
      </c>
      <c r="BB9" s="63">
        <f>+AZ9/AY9</f>
        <v>0.93762872871838598</v>
      </c>
      <c r="BC9" s="211">
        <f>+BC11+BC18+BC26+BC34+BC39+BC47</f>
        <v>1583588391.7266297</v>
      </c>
    </row>
    <row r="10" spans="1:55" s="78" customFormat="1" ht="12" customHeight="1" x14ac:dyDescent="0.15">
      <c r="A10" s="75"/>
      <c r="B10" s="76"/>
      <c r="C10" s="220"/>
      <c r="D10" s="221"/>
      <c r="E10" s="221"/>
      <c r="F10" s="64"/>
      <c r="G10" s="220"/>
      <c r="H10" s="221"/>
      <c r="I10" s="221"/>
      <c r="J10" s="64"/>
      <c r="K10" s="220"/>
      <c r="L10" s="221"/>
      <c r="M10" s="221"/>
      <c r="N10" s="64"/>
      <c r="O10" s="220"/>
      <c r="P10" s="221"/>
      <c r="Q10" s="221"/>
      <c r="R10" s="64"/>
      <c r="S10" s="220"/>
      <c r="T10" s="221"/>
      <c r="U10" s="221"/>
      <c r="V10" s="64"/>
      <c r="W10" s="220"/>
      <c r="X10" s="221"/>
      <c r="Y10" s="221"/>
      <c r="Z10" s="64"/>
      <c r="AA10" s="220"/>
      <c r="AB10" s="221"/>
      <c r="AC10" s="221"/>
      <c r="AD10" s="64"/>
      <c r="AE10" s="220"/>
      <c r="AF10" s="221"/>
      <c r="AG10" s="221"/>
      <c r="AH10" s="64"/>
      <c r="AI10" s="220"/>
      <c r="AJ10" s="221"/>
      <c r="AK10" s="221"/>
      <c r="AL10" s="64"/>
      <c r="AM10" s="34"/>
      <c r="AN10" s="34"/>
      <c r="AO10" s="34"/>
      <c r="AP10" s="64"/>
      <c r="AQ10" s="61"/>
      <c r="AR10" s="34"/>
      <c r="AS10" s="34"/>
      <c r="AT10" s="64"/>
      <c r="AU10" s="34"/>
      <c r="AV10" s="34"/>
      <c r="AW10" s="34"/>
      <c r="AX10" s="36"/>
      <c r="AY10" s="61"/>
      <c r="AZ10" s="34"/>
      <c r="BA10" s="34"/>
      <c r="BB10" s="64"/>
      <c r="BC10" s="211"/>
    </row>
    <row r="11" spans="1:55" s="77" customFormat="1" ht="12" customHeight="1" x14ac:dyDescent="0.15">
      <c r="A11" s="75">
        <v>0.01</v>
      </c>
      <c r="B11" s="76" t="s">
        <v>98</v>
      </c>
      <c r="C11" s="220">
        <f>SUM(C13:C16)</f>
        <v>272081429.54144001</v>
      </c>
      <c r="D11" s="221">
        <f>SUM(D13:D16)</f>
        <v>266092205.68484998</v>
      </c>
      <c r="E11" s="221">
        <f>SUM(E13:E16)</f>
        <v>5989223.85659004</v>
      </c>
      <c r="F11" s="64">
        <f>+D11/C11</f>
        <v>0.97798738463450396</v>
      </c>
      <c r="G11" s="220">
        <f>SUM(G13:G16)</f>
        <v>284546054.99080002</v>
      </c>
      <c r="H11" s="221">
        <f>SUM(H13:H16)</f>
        <v>280307047.26097</v>
      </c>
      <c r="I11" s="221">
        <f>SUM(I13:I16)</f>
        <v>4239007.7298300005</v>
      </c>
      <c r="J11" s="64">
        <f>+H11/G11</f>
        <v>0.98510256018145437</v>
      </c>
      <c r="K11" s="220">
        <f>SUM(K13:K16)</f>
        <v>297466089.89901006</v>
      </c>
      <c r="L11" s="221">
        <f>SUM(L13:L16)</f>
        <v>289906338.23117</v>
      </c>
      <c r="M11" s="221">
        <f>SUM(M13:M16)</f>
        <v>7559751.6678400189</v>
      </c>
      <c r="N11" s="64">
        <f>+L11/K11</f>
        <v>0.97458617326631547</v>
      </c>
      <c r="O11" s="220">
        <f>SUM(O13:O16)</f>
        <v>323942984.01578993</v>
      </c>
      <c r="P11" s="221">
        <f>SUM(P13:P16)</f>
        <v>315061230.93215007</v>
      </c>
      <c r="Q11" s="221">
        <f>SUM(Q13:Q16)</f>
        <v>8881753.0836398881</v>
      </c>
      <c r="R11" s="64">
        <f>+P11/O11</f>
        <v>0.97258235701376716</v>
      </c>
      <c r="S11" s="220">
        <f>SUM(S13:S16)</f>
        <v>345008361.89351994</v>
      </c>
      <c r="T11" s="221">
        <f>SUM(T13:T16)</f>
        <v>333754211.27476996</v>
      </c>
      <c r="U11" s="221">
        <f>SUM(U13:U16)</f>
        <v>11254150.618749987</v>
      </c>
      <c r="V11" s="64">
        <f>+T11/S11</f>
        <v>0.96738006419037648</v>
      </c>
      <c r="W11" s="220">
        <f>SUM(W13:W16)</f>
        <v>362406636.22499996</v>
      </c>
      <c r="X11" s="221">
        <f>SUM(X13:X16)</f>
        <v>352193611.05724001</v>
      </c>
      <c r="Y11" s="221">
        <f>SUM(Y13:Y16)</f>
        <v>10213025.16775997</v>
      </c>
      <c r="Z11" s="64">
        <f>+X11/W11</f>
        <v>0.97181887927289723</v>
      </c>
      <c r="AA11" s="220">
        <f>SUM(AA13:AA16)</f>
        <v>380333575.31545001</v>
      </c>
      <c r="AB11" s="221">
        <f>SUM(AB13:AB16)</f>
        <v>360671857.70429999</v>
      </c>
      <c r="AC11" s="221">
        <f>+AA11-AB11</f>
        <v>19661717.611150026</v>
      </c>
      <c r="AD11" s="64">
        <f>+AB11/AA11</f>
        <v>0.94830401813765053</v>
      </c>
      <c r="AE11" s="220">
        <f>SUM(AE13:AE16)</f>
        <v>391481039.16935998</v>
      </c>
      <c r="AF11" s="221">
        <f>SUM(AF13:AF16)</f>
        <v>373577450.46557999</v>
      </c>
      <c r="AG11" s="221">
        <f>+AE11-AF11</f>
        <v>17903588.703779995</v>
      </c>
      <c r="AH11" s="64">
        <f>+AF11/AE11</f>
        <v>0.95426703489454401</v>
      </c>
      <c r="AI11" s="220">
        <f>SUM(AI13:AI16)</f>
        <v>418575862.1034801</v>
      </c>
      <c r="AJ11" s="221">
        <f>SUM(AJ13:AJ16)</f>
        <v>394249234.0399099</v>
      </c>
      <c r="AK11" s="221">
        <f>+AI11-AJ11</f>
        <v>24326628.063570201</v>
      </c>
      <c r="AL11" s="64">
        <f>+AJ11/AI11</f>
        <v>0.94188239154230979</v>
      </c>
      <c r="AM11" s="34">
        <f>SUM(AM13:AM16)</f>
        <v>422368595.30492997</v>
      </c>
      <c r="AN11" s="34">
        <f>SUM(AN13:AN16)</f>
        <v>406883788.82991004</v>
      </c>
      <c r="AO11" s="34">
        <f>+AM11-AN11</f>
        <v>15484806.475019932</v>
      </c>
      <c r="AP11" s="63">
        <f>+AN11/AM11</f>
        <v>0.96333816801923766</v>
      </c>
      <c r="AQ11" s="61">
        <f>SUM(AQ13:AQ16)</f>
        <v>489349772.17362005</v>
      </c>
      <c r="AR11" s="34">
        <f>SUM(AR13:AR16)</f>
        <v>441560650.52201998</v>
      </c>
      <c r="AS11" s="34">
        <f>+AQ11-AR11</f>
        <v>47789121.651600063</v>
      </c>
      <c r="AT11" s="63">
        <f>+AR11/AQ11</f>
        <v>0.90234158802337272</v>
      </c>
      <c r="AU11" s="34">
        <f>SUM(AU13:AU16)</f>
        <v>485434809.73809004</v>
      </c>
      <c r="AV11" s="34">
        <f>SUM(AV13:AV16)</f>
        <v>460723231.75041002</v>
      </c>
      <c r="AW11" s="34">
        <f>+AU11-AV11</f>
        <v>24711577.987680018</v>
      </c>
      <c r="AX11" s="35">
        <f>+AV11/AU11</f>
        <v>0.94909393085960847</v>
      </c>
      <c r="AY11" s="61">
        <f>SUM(AY13:AY16)</f>
        <v>488996717.25197995</v>
      </c>
      <c r="AZ11" s="34">
        <f>SUM(AZ13:AZ16)</f>
        <v>473541751.98440003</v>
      </c>
      <c r="BA11" s="34">
        <f>+AY11-AZ11</f>
        <v>15454965.267579913</v>
      </c>
      <c r="BB11" s="63">
        <f>+AZ11/AY11</f>
        <v>0.96839454188070562</v>
      </c>
      <c r="BC11" s="211">
        <f>SUM(BC13:BC16)</f>
        <v>474799656.56926</v>
      </c>
    </row>
    <row r="12" spans="1:55" s="74" customFormat="1" ht="12" customHeight="1" x14ac:dyDescent="0.15">
      <c r="A12" s="75"/>
      <c r="B12" s="76"/>
      <c r="C12" s="220"/>
      <c r="D12" s="221"/>
      <c r="E12" s="221"/>
      <c r="F12" s="64"/>
      <c r="G12" s="220"/>
      <c r="H12" s="221"/>
      <c r="I12" s="221"/>
      <c r="J12" s="64"/>
      <c r="K12" s="220"/>
      <c r="L12" s="221"/>
      <c r="M12" s="221"/>
      <c r="N12" s="64"/>
      <c r="O12" s="220"/>
      <c r="P12" s="221"/>
      <c r="Q12" s="221"/>
      <c r="R12" s="64"/>
      <c r="S12" s="220"/>
      <c r="T12" s="221"/>
      <c r="U12" s="221"/>
      <c r="V12" s="64"/>
      <c r="W12" s="220"/>
      <c r="X12" s="221"/>
      <c r="Y12" s="221"/>
      <c r="Z12" s="64"/>
      <c r="AA12" s="220"/>
      <c r="AB12" s="221"/>
      <c r="AC12" s="221"/>
      <c r="AD12" s="64"/>
      <c r="AE12" s="220"/>
      <c r="AF12" s="221"/>
      <c r="AG12" s="221"/>
      <c r="AH12" s="64"/>
      <c r="AI12" s="220"/>
      <c r="AJ12" s="221"/>
      <c r="AK12" s="221"/>
      <c r="AL12" s="64"/>
      <c r="AM12" s="88"/>
      <c r="AN12" s="37"/>
      <c r="AO12" s="37"/>
      <c r="AP12" s="65"/>
      <c r="AQ12" s="79"/>
      <c r="AR12" s="37"/>
      <c r="AS12" s="37"/>
      <c r="AT12" s="65"/>
      <c r="AU12" s="88"/>
      <c r="AV12" s="37"/>
      <c r="AW12" s="37"/>
      <c r="AX12" s="38"/>
      <c r="AY12" s="79"/>
      <c r="AZ12" s="37"/>
      <c r="BA12" s="37"/>
      <c r="BB12" s="65"/>
      <c r="BC12" s="212"/>
    </row>
    <row r="13" spans="1:55" s="74" customFormat="1" ht="12" customHeight="1" x14ac:dyDescent="0.15">
      <c r="A13" s="80" t="s">
        <v>99</v>
      </c>
      <c r="B13" s="81" t="s">
        <v>100</v>
      </c>
      <c r="C13" s="222">
        <v>240876118.61942002</v>
      </c>
      <c r="D13" s="87">
        <v>235489230.22463998</v>
      </c>
      <c r="E13" s="87">
        <f t="shared" ref="E13:E16" si="6">+C13-D13</f>
        <v>5386888.3947800398</v>
      </c>
      <c r="F13" s="65">
        <f t="shared" ref="F13:F16" si="7">+D13/C13</f>
        <v>0.97763627035484069</v>
      </c>
      <c r="G13" s="222">
        <v>252766221.33022001</v>
      </c>
      <c r="H13" s="87">
        <v>250316578.74461001</v>
      </c>
      <c r="I13" s="87">
        <f t="shared" ref="I13:I16" si="8">+G13-H13</f>
        <v>2449642.5856100023</v>
      </c>
      <c r="J13" s="65">
        <f t="shared" ref="J13:J16" si="9">+H13/G13</f>
        <v>0.99030866318799093</v>
      </c>
      <c r="K13" s="222">
        <v>270481719.15687001</v>
      </c>
      <c r="L13" s="87">
        <v>264714325.32222998</v>
      </c>
      <c r="M13" s="87">
        <f t="shared" ref="M13:M16" si="10">+K13-L13</f>
        <v>5767393.8346400261</v>
      </c>
      <c r="N13" s="65">
        <f t="shared" ref="N13:N16" si="11">+L13/K13</f>
        <v>0.97867732483874392</v>
      </c>
      <c r="O13" s="222">
        <v>293858320.47496992</v>
      </c>
      <c r="P13" s="87">
        <v>287476438.38398004</v>
      </c>
      <c r="Q13" s="87">
        <f t="shared" ref="Q13:Q16" si="12">+O13-P13</f>
        <v>6381882.0909898877</v>
      </c>
      <c r="R13" s="65">
        <f t="shared" ref="R13:R16" si="13">+P13/O13</f>
        <v>0.97828245230329125</v>
      </c>
      <c r="S13" s="222">
        <v>312116840.60052997</v>
      </c>
      <c r="T13" s="87">
        <v>302964102.41944999</v>
      </c>
      <c r="U13" s="87">
        <f t="shared" ref="U13:U16" si="14">+S13-T13</f>
        <v>9152738.1810799837</v>
      </c>
      <c r="V13" s="65">
        <f t="shared" ref="V13:V16" si="15">+T13/S13</f>
        <v>0.97067528248886026</v>
      </c>
      <c r="W13" s="222">
        <v>326268115.55972999</v>
      </c>
      <c r="X13" s="87">
        <v>317927276.68093002</v>
      </c>
      <c r="Y13" s="87">
        <f t="shared" ref="Y13:Y16" si="16">+W13-X13</f>
        <v>8340838.8787999749</v>
      </c>
      <c r="Z13" s="65">
        <f t="shared" ref="Z13:Z16" si="17">+X13/W13</f>
        <v>0.97443562983624421</v>
      </c>
      <c r="AA13" s="222">
        <v>341364561.42846</v>
      </c>
      <c r="AB13" s="87">
        <v>323948577.51289999</v>
      </c>
      <c r="AC13" s="87">
        <f t="shared" ref="AC13:AC16" si="18">+AA13-AB13</f>
        <v>17415983.915560007</v>
      </c>
      <c r="AD13" s="65">
        <f t="shared" ref="AD13:AD16" si="19">+AB13/AA13</f>
        <v>0.9489812772518571</v>
      </c>
      <c r="AE13" s="222">
        <v>348922459.14883</v>
      </c>
      <c r="AF13" s="87">
        <v>334366388.35795999</v>
      </c>
      <c r="AG13" s="87">
        <f t="shared" ref="AG13:AG16" si="20">+AE13-AF13</f>
        <v>14556070.790870011</v>
      </c>
      <c r="AH13" s="65">
        <f t="shared" ref="AH13:AH16" si="21">+AF13/AE13</f>
        <v>0.95828279203815525</v>
      </c>
      <c r="AI13" s="222">
        <v>370983953.34245008</v>
      </c>
      <c r="AJ13" s="87">
        <v>350382045.32323992</v>
      </c>
      <c r="AK13" s="87">
        <f t="shared" ref="AK13:AK16" si="22">+AI13-AJ13</f>
        <v>20601908.01921016</v>
      </c>
      <c r="AL13" s="65">
        <f t="shared" ref="AL13:AL16" si="23">+AJ13/AI13</f>
        <v>0.94446684867743369</v>
      </c>
      <c r="AM13" s="83">
        <v>369585095.99325001</v>
      </c>
      <c r="AN13" s="83">
        <v>359128990.14273</v>
      </c>
      <c r="AO13" s="83">
        <f t="shared" ref="AO13:AO16" si="24">+AM13-AN13</f>
        <v>10456105.850520015</v>
      </c>
      <c r="AP13" s="66">
        <f>+AN13/AM13</f>
        <v>0.97170852947297692</v>
      </c>
      <c r="AQ13" s="82">
        <v>411888425.18150002</v>
      </c>
      <c r="AR13" s="83">
        <v>383006182.27013999</v>
      </c>
      <c r="AS13" s="83">
        <f t="shared" ref="AS13:AS16" si="25">+AQ13-AR13</f>
        <v>28882242.911360025</v>
      </c>
      <c r="AT13" s="66">
        <f>+AR13/AQ13</f>
        <v>0.92987847886564678</v>
      </c>
      <c r="AU13" s="83">
        <v>391057649.97100002</v>
      </c>
      <c r="AV13" s="83">
        <v>376484029.85961998</v>
      </c>
      <c r="AW13" s="83">
        <f t="shared" ref="AW13:AW16" si="26">+AU13-AV13</f>
        <v>14573620.111380041</v>
      </c>
      <c r="AX13" s="39">
        <f t="shared" ref="AX13:AX16" si="27">+AV13/AU13</f>
        <v>0.96273280905651437</v>
      </c>
      <c r="AY13" s="82">
        <v>404365196.88702995</v>
      </c>
      <c r="AZ13" s="83">
        <v>398830962.91128004</v>
      </c>
      <c r="BA13" s="83">
        <f t="shared" ref="BA13:BA16" si="28">+AY13-AZ13</f>
        <v>5534233.9757499099</v>
      </c>
      <c r="BB13" s="66">
        <f t="shared" ref="BB13:BB16" si="29">+AZ13/AY13</f>
        <v>0.98631377275206988</v>
      </c>
      <c r="BC13" s="213">
        <v>398953071.08818001</v>
      </c>
    </row>
    <row r="14" spans="1:55" s="74" customFormat="1" ht="12" customHeight="1" x14ac:dyDescent="0.15">
      <c r="A14" s="80" t="s">
        <v>101</v>
      </c>
      <c r="B14" s="81" t="s">
        <v>102</v>
      </c>
      <c r="C14" s="222">
        <v>167603.5</v>
      </c>
      <c r="D14" s="87">
        <v>140108.85073000001</v>
      </c>
      <c r="E14" s="87">
        <f t="shared" si="6"/>
        <v>27494.649269999994</v>
      </c>
      <c r="F14" s="65">
        <f t="shared" si="7"/>
        <v>0.83595420578925861</v>
      </c>
      <c r="G14" s="222">
        <v>178443</v>
      </c>
      <c r="H14" s="87">
        <v>142521.46721</v>
      </c>
      <c r="I14" s="87">
        <f t="shared" si="8"/>
        <v>35921.532789999997</v>
      </c>
      <c r="J14" s="65">
        <f t="shared" si="9"/>
        <v>0.79869463755933268</v>
      </c>
      <c r="K14" s="222">
        <v>156141.30000000002</v>
      </c>
      <c r="L14" s="87">
        <v>150163.95877999999</v>
      </c>
      <c r="M14" s="87">
        <f t="shared" si="10"/>
        <v>5977.3412200000312</v>
      </c>
      <c r="N14" s="65">
        <f t="shared" si="11"/>
        <v>0.96171838443768543</v>
      </c>
      <c r="O14" s="222">
        <v>157128.29999999999</v>
      </c>
      <c r="P14" s="87">
        <v>144924.0048</v>
      </c>
      <c r="Q14" s="87">
        <f t="shared" si="12"/>
        <v>12204.295199999993</v>
      </c>
      <c r="R14" s="65">
        <f t="shared" si="13"/>
        <v>0.92232910812374347</v>
      </c>
      <c r="S14" s="222">
        <v>182884.5</v>
      </c>
      <c r="T14" s="87">
        <v>144652.41253999999</v>
      </c>
      <c r="U14" s="87">
        <f t="shared" si="14"/>
        <v>38232.08746000001</v>
      </c>
      <c r="V14" s="65">
        <f t="shared" si="15"/>
        <v>0.79094954761065039</v>
      </c>
      <c r="W14" s="222">
        <v>161072.66764999999</v>
      </c>
      <c r="X14" s="87">
        <v>145271.0453</v>
      </c>
      <c r="Y14" s="87">
        <f t="shared" si="16"/>
        <v>15801.622349999991</v>
      </c>
      <c r="Z14" s="65">
        <f t="shared" si="17"/>
        <v>0.90189755605006894</v>
      </c>
      <c r="AA14" s="222">
        <v>154742.79999999999</v>
      </c>
      <c r="AB14" s="87">
        <v>145888.58400999999</v>
      </c>
      <c r="AC14" s="87">
        <f t="shared" si="18"/>
        <v>8854.215989999997</v>
      </c>
      <c r="AD14" s="65">
        <f t="shared" si="19"/>
        <v>0.94278107937816813</v>
      </c>
      <c r="AE14" s="222">
        <v>148260.70000000001</v>
      </c>
      <c r="AF14" s="87">
        <v>72074.341750000007</v>
      </c>
      <c r="AG14" s="87">
        <f t="shared" si="20"/>
        <v>76186.358250000005</v>
      </c>
      <c r="AH14" s="65">
        <f t="shared" si="21"/>
        <v>0.4861324798142731</v>
      </c>
      <c r="AI14" s="222">
        <v>2984</v>
      </c>
      <c r="AJ14" s="87">
        <v>2800.8519999999999</v>
      </c>
      <c r="AK14" s="87">
        <f t="shared" si="22"/>
        <v>183.14800000000014</v>
      </c>
      <c r="AL14" s="65">
        <f t="shared" si="23"/>
        <v>0.93862332439678275</v>
      </c>
      <c r="AM14" s="83">
        <v>1886.33</v>
      </c>
      <c r="AN14" s="83">
        <v>1667.3878300000001</v>
      </c>
      <c r="AO14" s="83">
        <f t="shared" si="24"/>
        <v>218.94216999999981</v>
      </c>
      <c r="AP14" s="66">
        <f>+AN14/AM14</f>
        <v>0.88393220168263253</v>
      </c>
      <c r="AQ14" s="82">
        <v>0</v>
      </c>
      <c r="AR14" s="83">
        <v>0</v>
      </c>
      <c r="AS14" s="83">
        <f t="shared" si="25"/>
        <v>0</v>
      </c>
      <c r="AT14" s="66" t="e">
        <f>+AR14/AQ14</f>
        <v>#DIV/0!</v>
      </c>
      <c r="AU14" s="83">
        <v>0</v>
      </c>
      <c r="AV14" s="83">
        <v>0</v>
      </c>
      <c r="AW14" s="83">
        <f t="shared" si="26"/>
        <v>0</v>
      </c>
      <c r="AX14" s="39" t="s">
        <v>12</v>
      </c>
      <c r="AY14" s="82">
        <v>0</v>
      </c>
      <c r="AZ14" s="83">
        <v>0</v>
      </c>
      <c r="BA14" s="83">
        <f t="shared" si="28"/>
        <v>0</v>
      </c>
      <c r="BB14" s="66" t="s">
        <v>12</v>
      </c>
      <c r="BC14" s="213">
        <v>0</v>
      </c>
    </row>
    <row r="15" spans="1:55" s="74" customFormat="1" ht="12" customHeight="1" x14ac:dyDescent="0.15">
      <c r="A15" s="80" t="s">
        <v>103</v>
      </c>
      <c r="B15" s="81" t="s">
        <v>104</v>
      </c>
      <c r="C15" s="222">
        <v>962284.01115999999</v>
      </c>
      <c r="D15" s="87">
        <v>928341.4829399999</v>
      </c>
      <c r="E15" s="87">
        <f t="shared" si="6"/>
        <v>33942.528220000095</v>
      </c>
      <c r="F15" s="65">
        <f t="shared" si="7"/>
        <v>0.96472712024064122</v>
      </c>
      <c r="G15" s="222">
        <v>1261203.8209000002</v>
      </c>
      <c r="H15" s="87">
        <v>1042800.5393599999</v>
      </c>
      <c r="I15" s="87">
        <f t="shared" si="8"/>
        <v>218403.28154000023</v>
      </c>
      <c r="J15" s="65">
        <f t="shared" si="9"/>
        <v>0.82682951167706842</v>
      </c>
      <c r="K15" s="222">
        <v>1370563.6547300001</v>
      </c>
      <c r="L15" s="87">
        <v>1075799.66771</v>
      </c>
      <c r="M15" s="87">
        <f t="shared" si="10"/>
        <v>294763.98702000012</v>
      </c>
      <c r="N15" s="65">
        <f t="shared" si="11"/>
        <v>0.78493228971691331</v>
      </c>
      <c r="O15" s="222">
        <v>1503394.0638599996</v>
      </c>
      <c r="P15" s="87">
        <v>1223402.8934499999</v>
      </c>
      <c r="Q15" s="87">
        <f t="shared" si="12"/>
        <v>279991.17040999979</v>
      </c>
      <c r="R15" s="65">
        <f t="shared" si="13"/>
        <v>0.81376062528069593</v>
      </c>
      <c r="S15" s="222">
        <v>1640713.6429900001</v>
      </c>
      <c r="T15" s="87">
        <v>1453677.2484499998</v>
      </c>
      <c r="U15" s="87">
        <f t="shared" si="14"/>
        <v>187036.39454000024</v>
      </c>
      <c r="V15" s="65">
        <f t="shared" si="15"/>
        <v>0.88600302353849558</v>
      </c>
      <c r="W15" s="222">
        <v>1609650.0275999999</v>
      </c>
      <c r="X15" s="87">
        <v>1476166.0968899999</v>
      </c>
      <c r="Y15" s="87">
        <f t="shared" si="16"/>
        <v>133483.93070999999</v>
      </c>
      <c r="Z15" s="65">
        <f t="shared" si="17"/>
        <v>0.91707270001478181</v>
      </c>
      <c r="AA15" s="222">
        <v>1569701.4676699999</v>
      </c>
      <c r="AB15" s="87">
        <v>1473985.1055499997</v>
      </c>
      <c r="AC15" s="87">
        <f t="shared" si="18"/>
        <v>95716.36212000018</v>
      </c>
      <c r="AD15" s="65">
        <f t="shared" si="19"/>
        <v>0.93902256951949115</v>
      </c>
      <c r="AE15" s="222">
        <v>1896374.2321900001</v>
      </c>
      <c r="AF15" s="87">
        <v>1697364.4839300003</v>
      </c>
      <c r="AG15" s="87">
        <f t="shared" si="20"/>
        <v>199009.74825999979</v>
      </c>
      <c r="AH15" s="65">
        <f t="shared" si="21"/>
        <v>0.89505776608756371</v>
      </c>
      <c r="AI15" s="222">
        <v>1985420.2461099999</v>
      </c>
      <c r="AJ15" s="87">
        <v>1717677.8586100005</v>
      </c>
      <c r="AK15" s="87">
        <f t="shared" si="22"/>
        <v>267742.38749999949</v>
      </c>
      <c r="AL15" s="65">
        <f t="shared" si="23"/>
        <v>0.86514573525449712</v>
      </c>
      <c r="AM15" s="83">
        <v>1841868.51703</v>
      </c>
      <c r="AN15" s="83">
        <v>1686093.6197299999</v>
      </c>
      <c r="AO15" s="83">
        <f t="shared" si="24"/>
        <v>155774.89730000007</v>
      </c>
      <c r="AP15" s="66">
        <f>+AN15/AM15</f>
        <v>0.91542561487983631</v>
      </c>
      <c r="AQ15" s="82">
        <v>5664396.29416</v>
      </c>
      <c r="AR15" s="83">
        <v>5087754.3553299997</v>
      </c>
      <c r="AS15" s="83">
        <f t="shared" si="25"/>
        <v>576641.93883000035</v>
      </c>
      <c r="AT15" s="66">
        <f>+AR15/AQ15</f>
        <v>0.89819887082679595</v>
      </c>
      <c r="AU15" s="83">
        <v>15737733.691450002</v>
      </c>
      <c r="AV15" s="83">
        <v>14043379.629630001</v>
      </c>
      <c r="AW15" s="83">
        <f t="shared" si="26"/>
        <v>1694354.0618200004</v>
      </c>
      <c r="AX15" s="39">
        <f t="shared" si="27"/>
        <v>0.89233811582791556</v>
      </c>
      <c r="AY15" s="82">
        <v>8753778.11204</v>
      </c>
      <c r="AZ15" s="83">
        <v>8021388.4954899987</v>
      </c>
      <c r="BA15" s="83">
        <f t="shared" si="28"/>
        <v>732389.61655000132</v>
      </c>
      <c r="BB15" s="66">
        <f t="shared" si="29"/>
        <v>0.91633445500033084</v>
      </c>
      <c r="BC15" s="213">
        <v>9698215.8810799997</v>
      </c>
    </row>
    <row r="16" spans="1:55" s="74" customFormat="1" ht="12" customHeight="1" x14ac:dyDescent="0.15">
      <c r="A16" s="80" t="s">
        <v>105</v>
      </c>
      <c r="B16" s="81" t="s">
        <v>106</v>
      </c>
      <c r="C16" s="222">
        <v>30075423.410860002</v>
      </c>
      <c r="D16" s="87">
        <v>29534525.126540001</v>
      </c>
      <c r="E16" s="87">
        <f t="shared" si="6"/>
        <v>540898.28432000056</v>
      </c>
      <c r="F16" s="65">
        <f t="shared" si="7"/>
        <v>0.98201527283819767</v>
      </c>
      <c r="G16" s="222">
        <v>30340186.839679997</v>
      </c>
      <c r="H16" s="87">
        <v>28805146.50979</v>
      </c>
      <c r="I16" s="87">
        <f t="shared" si="8"/>
        <v>1535040.3298899978</v>
      </c>
      <c r="J16" s="65">
        <f t="shared" si="9"/>
        <v>0.94940570610190123</v>
      </c>
      <c r="K16" s="222">
        <v>25457665.787409995</v>
      </c>
      <c r="L16" s="87">
        <v>23966049.282450002</v>
      </c>
      <c r="M16" s="87">
        <f t="shared" si="10"/>
        <v>1491616.5049599931</v>
      </c>
      <c r="N16" s="65">
        <f t="shared" si="11"/>
        <v>0.94140796263820592</v>
      </c>
      <c r="O16" s="222">
        <v>28424141.176959999</v>
      </c>
      <c r="P16" s="87">
        <v>26216465.649919998</v>
      </c>
      <c r="Q16" s="87">
        <f t="shared" si="12"/>
        <v>2207675.527040001</v>
      </c>
      <c r="R16" s="65">
        <f t="shared" si="13"/>
        <v>0.92233096812685778</v>
      </c>
      <c r="S16" s="222">
        <v>31067923.150000002</v>
      </c>
      <c r="T16" s="87">
        <v>29191779.194329999</v>
      </c>
      <c r="U16" s="87">
        <f t="shared" si="14"/>
        <v>1876143.9556700028</v>
      </c>
      <c r="V16" s="65">
        <f t="shared" si="15"/>
        <v>0.93961154253498913</v>
      </c>
      <c r="W16" s="222">
        <v>34367797.970019996</v>
      </c>
      <c r="X16" s="87">
        <v>32644897.23412</v>
      </c>
      <c r="Y16" s="87">
        <f t="shared" si="16"/>
        <v>1722900.735899996</v>
      </c>
      <c r="Z16" s="65">
        <f t="shared" si="17"/>
        <v>0.94986874814025235</v>
      </c>
      <c r="AA16" s="222">
        <v>37244569.619319983</v>
      </c>
      <c r="AB16" s="87">
        <v>35103406.501839995</v>
      </c>
      <c r="AC16" s="87">
        <f t="shared" si="18"/>
        <v>2141163.1174799874</v>
      </c>
      <c r="AD16" s="65">
        <f t="shared" si="19"/>
        <v>0.9425107300375597</v>
      </c>
      <c r="AE16" s="222">
        <v>40513945.088339999</v>
      </c>
      <c r="AF16" s="87">
        <v>37441623.281940013</v>
      </c>
      <c r="AG16" s="87">
        <f t="shared" si="20"/>
        <v>3072321.8063999861</v>
      </c>
      <c r="AH16" s="65">
        <f t="shared" si="21"/>
        <v>0.92416631360631907</v>
      </c>
      <c r="AI16" s="222">
        <v>45603504.514919996</v>
      </c>
      <c r="AJ16" s="87">
        <v>42146710.006059997</v>
      </c>
      <c r="AK16" s="87">
        <f t="shared" si="22"/>
        <v>3456794.5088599995</v>
      </c>
      <c r="AL16" s="65">
        <f t="shared" si="23"/>
        <v>0.92419892844575036</v>
      </c>
      <c r="AM16" s="83">
        <v>50939744.46464999</v>
      </c>
      <c r="AN16" s="83">
        <v>46067037.679619998</v>
      </c>
      <c r="AO16" s="83">
        <f t="shared" si="24"/>
        <v>4872706.7850299925</v>
      </c>
      <c r="AP16" s="66">
        <f t="shared" ref="AP16" si="30">+AN16/AM16</f>
        <v>0.90434371361223764</v>
      </c>
      <c r="AQ16" s="82">
        <v>71796950.697960004</v>
      </c>
      <c r="AR16" s="83">
        <v>53466713.896549992</v>
      </c>
      <c r="AS16" s="83">
        <f t="shared" si="25"/>
        <v>18330236.801410012</v>
      </c>
      <c r="AT16" s="66">
        <f t="shared" ref="AT16" si="31">+AR16/AQ16</f>
        <v>0.74469338010575381</v>
      </c>
      <c r="AU16" s="83">
        <v>78639426.075639993</v>
      </c>
      <c r="AV16" s="83">
        <v>70195822.261160001</v>
      </c>
      <c r="AW16" s="83">
        <f t="shared" si="26"/>
        <v>8443603.8144799918</v>
      </c>
      <c r="AX16" s="39">
        <f t="shared" si="27"/>
        <v>0.89262887287149784</v>
      </c>
      <c r="AY16" s="82">
        <v>75877742.252910003</v>
      </c>
      <c r="AZ16" s="83">
        <v>66689400.577629998</v>
      </c>
      <c r="BA16" s="83">
        <f t="shared" si="28"/>
        <v>9188341.6752800047</v>
      </c>
      <c r="BB16" s="66">
        <f t="shared" si="29"/>
        <v>0.87890596896446771</v>
      </c>
      <c r="BC16" s="213">
        <v>66148369.600000001</v>
      </c>
    </row>
    <row r="17" spans="1:55" s="74" customFormat="1" ht="12" customHeight="1" x14ac:dyDescent="0.15">
      <c r="A17" s="75"/>
      <c r="B17" s="81"/>
      <c r="C17" s="222"/>
      <c r="D17" s="87"/>
      <c r="E17" s="87"/>
      <c r="F17" s="65"/>
      <c r="G17" s="222"/>
      <c r="H17" s="87"/>
      <c r="I17" s="87"/>
      <c r="J17" s="65"/>
      <c r="K17" s="222"/>
      <c r="L17" s="87"/>
      <c r="M17" s="87"/>
      <c r="N17" s="65"/>
      <c r="O17" s="222"/>
      <c r="P17" s="87"/>
      <c r="Q17" s="87"/>
      <c r="R17" s="65"/>
      <c r="S17" s="222"/>
      <c r="T17" s="87"/>
      <c r="U17" s="87"/>
      <c r="V17" s="65"/>
      <c r="W17" s="222"/>
      <c r="X17" s="87"/>
      <c r="Y17" s="87"/>
      <c r="Z17" s="65"/>
      <c r="AA17" s="222"/>
      <c r="AB17" s="87"/>
      <c r="AC17" s="87"/>
      <c r="AD17" s="65"/>
      <c r="AE17" s="222"/>
      <c r="AF17" s="87"/>
      <c r="AG17" s="87"/>
      <c r="AH17" s="65"/>
      <c r="AI17" s="222"/>
      <c r="AJ17" s="87"/>
      <c r="AK17" s="87"/>
      <c r="AL17" s="65"/>
      <c r="AM17" s="83"/>
      <c r="AN17" s="37"/>
      <c r="AO17" s="37"/>
      <c r="AP17" s="65"/>
      <c r="AQ17" s="82"/>
      <c r="AR17" s="37"/>
      <c r="AS17" s="37"/>
      <c r="AT17" s="65"/>
      <c r="AU17" s="83"/>
      <c r="AV17" s="37"/>
      <c r="AW17" s="37"/>
      <c r="AX17" s="38"/>
      <c r="AY17" s="82"/>
      <c r="AZ17" s="37"/>
      <c r="BA17" s="37"/>
      <c r="BB17" s="65"/>
      <c r="BC17" s="213"/>
    </row>
    <row r="18" spans="1:55" s="77" customFormat="1" ht="12" customHeight="1" x14ac:dyDescent="0.15">
      <c r="A18" s="75">
        <v>0.02</v>
      </c>
      <c r="B18" s="76" t="s">
        <v>107</v>
      </c>
      <c r="C18" s="220">
        <f>SUM(C20:C24)</f>
        <v>111140250.13107</v>
      </c>
      <c r="D18" s="221">
        <f>SUM(D20:D24)</f>
        <v>113690383.53965001</v>
      </c>
      <c r="E18" s="221">
        <f>SUM(E20:E24)</f>
        <v>-2550133.4085800061</v>
      </c>
      <c r="F18" s="64">
        <f>+D18/C18</f>
        <v>1.0229451832758392</v>
      </c>
      <c r="G18" s="220">
        <f>SUM(G20:G24)</f>
        <v>123916484.72476998</v>
      </c>
      <c r="H18" s="221">
        <f>SUM(H20:H24)</f>
        <v>118831199.4421</v>
      </c>
      <c r="I18" s="221">
        <f>SUM(I20:I24)</f>
        <v>5085285.2826699875</v>
      </c>
      <c r="J18" s="64">
        <f>+H18/G18</f>
        <v>0.95896199529897197</v>
      </c>
      <c r="K18" s="220">
        <f>SUM(K20:K24)</f>
        <v>131965237.62507999</v>
      </c>
      <c r="L18" s="221">
        <f>SUM(L20:L24)</f>
        <v>128044257.18726</v>
      </c>
      <c r="M18" s="221">
        <f>SUM(M20:M24)</f>
        <v>3920980.4378199894</v>
      </c>
      <c r="N18" s="64">
        <f>+L18/K18</f>
        <v>0.97028777799074861</v>
      </c>
      <c r="O18" s="220">
        <f>SUM(O20:O24)</f>
        <v>139826383.24447998</v>
      </c>
      <c r="P18" s="221">
        <f>SUM(P20:P24)</f>
        <v>132129032.72179</v>
      </c>
      <c r="Q18" s="221">
        <f>SUM(Q20:Q24)</f>
        <v>7697350.5226900009</v>
      </c>
      <c r="R18" s="64">
        <f>+P18/O18</f>
        <v>0.94495065706425718</v>
      </c>
      <c r="S18" s="220">
        <f>SUM(S20:S24)</f>
        <v>148757072.31833997</v>
      </c>
      <c r="T18" s="221">
        <f>SUM(T20:T24)</f>
        <v>138651068.24202999</v>
      </c>
      <c r="U18" s="221">
        <f>SUM(U20:U24)</f>
        <v>10106004.076309979</v>
      </c>
      <c r="V18" s="64">
        <f>+T18/S18</f>
        <v>0.9320637068287877</v>
      </c>
      <c r="W18" s="220">
        <f>SUM(W20:W24)</f>
        <v>166196522.94192001</v>
      </c>
      <c r="X18" s="221">
        <f>SUM(X20:X24)</f>
        <v>155863656.07205999</v>
      </c>
      <c r="Y18" s="221">
        <f>SUM(Y20:Y24)</f>
        <v>10332866.869860023</v>
      </c>
      <c r="Z18" s="64">
        <f>+X18/W18</f>
        <v>0.93782741848654072</v>
      </c>
      <c r="AA18" s="220">
        <f>SUM(AA20:AA24)</f>
        <v>173536417.47731996</v>
      </c>
      <c r="AB18" s="221">
        <f>SUM(AB20:AB24)</f>
        <v>166409462.59241</v>
      </c>
      <c r="AC18" s="221">
        <f>+AA18-AB18</f>
        <v>7126954.8849099576</v>
      </c>
      <c r="AD18" s="64">
        <f>+AB18/AA18</f>
        <v>0.95893107055848148</v>
      </c>
      <c r="AE18" s="220">
        <f>SUM(AE20:AE24)</f>
        <v>195966245.76190001</v>
      </c>
      <c r="AF18" s="221">
        <f>SUM(AF20:AF24)</f>
        <v>182085174.17008999</v>
      </c>
      <c r="AG18" s="221">
        <f>+AE18-AF18</f>
        <v>13881071.591810018</v>
      </c>
      <c r="AH18" s="64">
        <f>+AF18/AE18</f>
        <v>0.92916600745275491</v>
      </c>
      <c r="AI18" s="220">
        <f>SUM(AI20:AI24)</f>
        <v>214679121.91842002</v>
      </c>
      <c r="AJ18" s="221">
        <f>SUM(AJ20:AJ24)</f>
        <v>200405647.81967005</v>
      </c>
      <c r="AK18" s="221">
        <f>+AI18-AJ18</f>
        <v>14273474.098749965</v>
      </c>
      <c r="AL18" s="64">
        <f>+AJ18/AI18</f>
        <v>0.93351251872469454</v>
      </c>
      <c r="AM18" s="34">
        <f>SUM(AM20:AM24)</f>
        <v>232400961.25231996</v>
      </c>
      <c r="AN18" s="34">
        <f>SUM(AN20:AN24)</f>
        <v>218811754.93348002</v>
      </c>
      <c r="AO18" s="34">
        <f>+AM18-AN18</f>
        <v>13589206.318839937</v>
      </c>
      <c r="AP18" s="63">
        <f>+AN18/AM18</f>
        <v>0.94152689280796042</v>
      </c>
      <c r="AQ18" s="61">
        <f>SUM(AQ20:AQ24)</f>
        <v>251215287.39739004</v>
      </c>
      <c r="AR18" s="34">
        <f>SUM(AR20:AR24)</f>
        <v>224998149.85496002</v>
      </c>
      <c r="AS18" s="34">
        <f>+AQ18-AR18</f>
        <v>26217137.542430013</v>
      </c>
      <c r="AT18" s="63">
        <f>+AR18/AQ18</f>
        <v>0.89563876540300713</v>
      </c>
      <c r="AU18" s="34">
        <f>SUM(AU20:AU24)</f>
        <v>264894674.78121004</v>
      </c>
      <c r="AV18" s="34">
        <f>SUM(AV20:AV24)</f>
        <v>237378424.55204001</v>
      </c>
      <c r="AW18" s="34">
        <f>+AU18-AV18</f>
        <v>27516250.229170024</v>
      </c>
      <c r="AX18" s="35">
        <f>+AV18/AU18</f>
        <v>0.8961238075023702</v>
      </c>
      <c r="AY18" s="61">
        <f>SUM(AY20:AY24)</f>
        <v>275109179.53047001</v>
      </c>
      <c r="AZ18" s="34">
        <f>SUM(AZ20:AZ24)</f>
        <v>240798054.11808002</v>
      </c>
      <c r="BA18" s="34">
        <f>+AY18-AZ18</f>
        <v>34311125.412389994</v>
      </c>
      <c r="BB18" s="63">
        <f>+AZ18/AY18</f>
        <v>0.87528178641312904</v>
      </c>
      <c r="BC18" s="211">
        <f>SUM(BC20:BC24)</f>
        <v>284536896.28214002</v>
      </c>
    </row>
    <row r="19" spans="1:55" s="74" customFormat="1" ht="12" customHeight="1" x14ac:dyDescent="0.15">
      <c r="A19" s="75"/>
      <c r="B19" s="81"/>
      <c r="C19" s="222"/>
      <c r="D19" s="87"/>
      <c r="E19" s="87"/>
      <c r="F19" s="65"/>
      <c r="G19" s="222"/>
      <c r="H19" s="87"/>
      <c r="I19" s="87"/>
      <c r="J19" s="65"/>
      <c r="K19" s="222"/>
      <c r="L19" s="87"/>
      <c r="M19" s="87"/>
      <c r="N19" s="65"/>
      <c r="O19" s="222"/>
      <c r="P19" s="87"/>
      <c r="Q19" s="87"/>
      <c r="R19" s="65"/>
      <c r="S19" s="222"/>
      <c r="T19" s="87"/>
      <c r="U19" s="87"/>
      <c r="V19" s="65"/>
      <c r="W19" s="222"/>
      <c r="X19" s="87"/>
      <c r="Y19" s="87"/>
      <c r="Z19" s="65"/>
      <c r="AA19" s="222"/>
      <c r="AB19" s="87"/>
      <c r="AC19" s="87"/>
      <c r="AD19" s="65"/>
      <c r="AE19" s="222"/>
      <c r="AF19" s="87"/>
      <c r="AG19" s="87"/>
      <c r="AH19" s="65"/>
      <c r="AI19" s="222"/>
      <c r="AJ19" s="87"/>
      <c r="AK19" s="87"/>
      <c r="AL19" s="65"/>
      <c r="AM19" s="83"/>
      <c r="AN19" s="37"/>
      <c r="AO19" s="37"/>
      <c r="AP19" s="65"/>
      <c r="AQ19" s="82"/>
      <c r="AR19" s="37"/>
      <c r="AS19" s="37"/>
      <c r="AT19" s="65"/>
      <c r="AU19" s="83"/>
      <c r="AV19" s="37"/>
      <c r="AW19" s="37"/>
      <c r="AX19" s="38"/>
      <c r="AY19" s="82"/>
      <c r="AZ19" s="37"/>
      <c r="BA19" s="37"/>
      <c r="BB19" s="65"/>
      <c r="BC19" s="213"/>
    </row>
    <row r="20" spans="1:55" s="74" customFormat="1" ht="12" customHeight="1" x14ac:dyDescent="0.15">
      <c r="A20" s="80" t="s">
        <v>108</v>
      </c>
      <c r="B20" s="81" t="s">
        <v>109</v>
      </c>
      <c r="C20" s="222">
        <v>90664096.936100006</v>
      </c>
      <c r="D20" s="87">
        <v>94593757.348080009</v>
      </c>
      <c r="E20" s="87">
        <f t="shared" ref="E20:E24" si="32">+C20-D20</f>
        <v>-3929660.4119800031</v>
      </c>
      <c r="F20" s="65">
        <f t="shared" ref="F20:F24" si="33">+D20/C20</f>
        <v>1.0433430712352392</v>
      </c>
      <c r="G20" s="222">
        <v>100999118.79062998</v>
      </c>
      <c r="H20" s="87">
        <v>97564741.925559998</v>
      </c>
      <c r="I20" s="87">
        <f t="shared" ref="I20:I24" si="34">+G20-H20</f>
        <v>3434376.8650699854</v>
      </c>
      <c r="J20" s="65">
        <f t="shared" ref="J20:J24" si="35">+H20/G20</f>
        <v>0.96599597198279119</v>
      </c>
      <c r="K20" s="222">
        <v>106223406.06999999</v>
      </c>
      <c r="L20" s="87">
        <v>104028123.43732001</v>
      </c>
      <c r="M20" s="87">
        <f t="shared" ref="M20:M24" si="36">+K20-L20</f>
        <v>2195282.632679984</v>
      </c>
      <c r="N20" s="65">
        <f t="shared" ref="N20:N24" si="37">+L20/K20</f>
        <v>0.97933334362077118</v>
      </c>
      <c r="O20" s="222">
        <v>111102924.6415</v>
      </c>
      <c r="P20" s="87">
        <v>105925039.50837</v>
      </c>
      <c r="Q20" s="87">
        <f t="shared" ref="Q20:Q24" si="38">+O20-P20</f>
        <v>5177885.133129999</v>
      </c>
      <c r="R20" s="65">
        <f t="shared" ref="R20:R24" si="39">+P20/O20</f>
        <v>0.95339560007229629</v>
      </c>
      <c r="S20" s="222">
        <v>118059814.09964998</v>
      </c>
      <c r="T20" s="87">
        <v>112228777.28781</v>
      </c>
      <c r="U20" s="87">
        <f t="shared" ref="U20:U24" si="40">+S20-T20</f>
        <v>5831036.8118399829</v>
      </c>
      <c r="V20" s="65">
        <f t="shared" ref="V20:V24" si="41">+T20/S20</f>
        <v>0.95060946981571381</v>
      </c>
      <c r="W20" s="222">
        <v>135029191.72984001</v>
      </c>
      <c r="X20" s="87">
        <v>127030839.98689999</v>
      </c>
      <c r="Y20" s="87">
        <f t="shared" ref="Y20:Y24" si="42">+W20-X20</f>
        <v>7998351.7429400235</v>
      </c>
      <c r="Z20" s="65">
        <f t="shared" ref="Z20:Z24" si="43">+X20/W20</f>
        <v>0.94076575857061528</v>
      </c>
      <c r="AA20" s="222">
        <v>139744231.00459999</v>
      </c>
      <c r="AB20" s="87">
        <v>135049947.6866</v>
      </c>
      <c r="AC20" s="87">
        <f t="shared" ref="AC20:AC24" si="44">+AA20-AB20</f>
        <v>4694283.3179999888</v>
      </c>
      <c r="AD20" s="65">
        <f t="shared" ref="AD20:AD24" si="45">+AB20/AA20</f>
        <v>0.96640803499183114</v>
      </c>
      <c r="AE20" s="222">
        <v>160425205.52993003</v>
      </c>
      <c r="AF20" s="87">
        <v>150097519.61058</v>
      </c>
      <c r="AG20" s="87">
        <f t="shared" ref="AG20:AG24" si="46">+AE20-AF20</f>
        <v>10327685.919350028</v>
      </c>
      <c r="AH20" s="65">
        <f t="shared" ref="AH20:AH24" si="47">+AF20/AE20</f>
        <v>0.93562304698170873</v>
      </c>
      <c r="AI20" s="222">
        <v>178081673.45381001</v>
      </c>
      <c r="AJ20" s="87">
        <v>167067319.29580003</v>
      </c>
      <c r="AK20" s="87">
        <f t="shared" ref="AK20:AK24" si="48">+AI20-AJ20</f>
        <v>11014354.158009976</v>
      </c>
      <c r="AL20" s="65">
        <f t="shared" ref="AL20:AL24" si="49">+AJ20/AI20</f>
        <v>0.93814998509171788</v>
      </c>
      <c r="AM20" s="83">
        <v>194305169.17225999</v>
      </c>
      <c r="AN20" s="83">
        <v>183606379.74733001</v>
      </c>
      <c r="AO20" s="83">
        <f t="shared" ref="AO20:AO24" si="50">+AM20-AN20</f>
        <v>10698789.424929976</v>
      </c>
      <c r="AP20" s="66">
        <f t="shared" ref="AP20:AP24" si="51">+AN20/AM20</f>
        <v>0.94493821512568699</v>
      </c>
      <c r="AQ20" s="82">
        <v>210939733.96199003</v>
      </c>
      <c r="AR20" s="83">
        <v>188946967.15310001</v>
      </c>
      <c r="AS20" s="83">
        <f t="shared" ref="AS20:AS24" si="52">+AQ20-AR20</f>
        <v>21992766.808890015</v>
      </c>
      <c r="AT20" s="66">
        <f t="shared" ref="AT20:AT24" si="53">+AR20/AQ20</f>
        <v>0.89573909857659639</v>
      </c>
      <c r="AU20" s="83">
        <v>218298849.04845002</v>
      </c>
      <c r="AV20" s="83">
        <v>199421354.95789003</v>
      </c>
      <c r="AW20" s="83">
        <f t="shared" ref="AW20:AW24" si="54">+AU20-AV20</f>
        <v>18877494.090559989</v>
      </c>
      <c r="AX20" s="39">
        <f t="shared" ref="AX20:AX24" si="55">+AV20/AU20</f>
        <v>0.91352453678594403</v>
      </c>
      <c r="AY20" s="82">
        <v>232631566.02915004</v>
      </c>
      <c r="AZ20" s="83">
        <v>202545061.50413999</v>
      </c>
      <c r="BA20" s="83">
        <f t="shared" ref="BA20:BA24" si="56">+AY20-AZ20</f>
        <v>30086504.525010049</v>
      </c>
      <c r="BB20" s="66">
        <f t="shared" ref="BB20:BB24" si="57">+AZ20/AY20</f>
        <v>0.87066886476945249</v>
      </c>
      <c r="BC20" s="213">
        <v>233244716.40000001</v>
      </c>
    </row>
    <row r="21" spans="1:55" s="74" customFormat="1" ht="12" customHeight="1" x14ac:dyDescent="0.15">
      <c r="A21" s="80" t="s">
        <v>110</v>
      </c>
      <c r="B21" s="81" t="s">
        <v>111</v>
      </c>
      <c r="C21" s="222">
        <v>43754.465380000001</v>
      </c>
      <c r="D21" s="87">
        <v>16981.407200000001</v>
      </c>
      <c r="E21" s="87">
        <f t="shared" si="32"/>
        <v>26773.05818</v>
      </c>
      <c r="F21" s="65">
        <f t="shared" si="33"/>
        <v>0.38810683783973593</v>
      </c>
      <c r="G21" s="222">
        <v>40717.661999999989</v>
      </c>
      <c r="H21" s="87">
        <v>15252.788240000002</v>
      </c>
      <c r="I21" s="87">
        <f t="shared" si="34"/>
        <v>25464.873759999988</v>
      </c>
      <c r="J21" s="65">
        <f t="shared" si="35"/>
        <v>0.37459882249624266</v>
      </c>
      <c r="K21" s="222">
        <v>56678.1</v>
      </c>
      <c r="L21" s="87">
        <v>25229.988609999997</v>
      </c>
      <c r="M21" s="87">
        <f t="shared" si="36"/>
        <v>31448.111390000002</v>
      </c>
      <c r="N21" s="65">
        <f t="shared" si="37"/>
        <v>0.44514527851145325</v>
      </c>
      <c r="O21" s="222">
        <v>37597</v>
      </c>
      <c r="P21" s="87">
        <v>16805.933300000001</v>
      </c>
      <c r="Q21" s="87">
        <f t="shared" si="38"/>
        <v>20791.066699999999</v>
      </c>
      <c r="R21" s="65">
        <f t="shared" si="39"/>
        <v>0.44700197622150706</v>
      </c>
      <c r="S21" s="222">
        <v>33361.5</v>
      </c>
      <c r="T21" s="87">
        <v>7476.1242300000004</v>
      </c>
      <c r="U21" s="87">
        <f t="shared" si="40"/>
        <v>25885.375769999999</v>
      </c>
      <c r="V21" s="65">
        <f t="shared" si="41"/>
        <v>0.22409436715975004</v>
      </c>
      <c r="W21" s="222">
        <v>16267.900000000001</v>
      </c>
      <c r="X21" s="87">
        <v>8031.3408400000008</v>
      </c>
      <c r="Y21" s="87">
        <f t="shared" si="42"/>
        <v>8236.5591600000007</v>
      </c>
      <c r="Z21" s="65">
        <f t="shared" si="43"/>
        <v>0.49369253806576141</v>
      </c>
      <c r="AA21" s="222">
        <v>9921.7000000000007</v>
      </c>
      <c r="AB21" s="87">
        <v>7083.4317600000004</v>
      </c>
      <c r="AC21" s="87">
        <f t="shared" si="44"/>
        <v>2838.2682400000003</v>
      </c>
      <c r="AD21" s="65">
        <f t="shared" si="45"/>
        <v>0.71393327353175362</v>
      </c>
      <c r="AE21" s="222">
        <v>16481.099999999999</v>
      </c>
      <c r="AF21" s="87">
        <v>5915.1914200000001</v>
      </c>
      <c r="AG21" s="87">
        <f t="shared" si="46"/>
        <v>10565.908579999999</v>
      </c>
      <c r="AH21" s="65">
        <f t="shared" si="47"/>
        <v>0.3589075619952552</v>
      </c>
      <c r="AI21" s="222">
        <v>4946.9834500000015</v>
      </c>
      <c r="AJ21" s="87">
        <v>5196.24838</v>
      </c>
      <c r="AK21" s="87">
        <f t="shared" si="48"/>
        <v>-249.26492999999846</v>
      </c>
      <c r="AL21" s="65">
        <f t="shared" si="49"/>
        <v>1.0503872577135867</v>
      </c>
      <c r="AM21" s="83">
        <v>0</v>
      </c>
      <c r="AN21" s="83">
        <v>-1.7906000000000348</v>
      </c>
      <c r="AO21" s="83">
        <f t="shared" si="50"/>
        <v>1.7906000000000348</v>
      </c>
      <c r="AP21" s="66" t="e">
        <f t="shared" si="51"/>
        <v>#DIV/0!</v>
      </c>
      <c r="AQ21" s="82">
        <v>0</v>
      </c>
      <c r="AR21" s="83">
        <v>1.9342599999999865</v>
      </c>
      <c r="AS21" s="83">
        <f t="shared" si="52"/>
        <v>-1.9342599999999865</v>
      </c>
      <c r="AT21" s="66" t="e">
        <f t="shared" si="53"/>
        <v>#DIV/0!</v>
      </c>
      <c r="AU21" s="83">
        <v>23000</v>
      </c>
      <c r="AV21" s="83">
        <v>23496.912949999998</v>
      </c>
      <c r="AW21" s="83">
        <f t="shared" si="54"/>
        <v>-496.91294999999809</v>
      </c>
      <c r="AX21" s="39">
        <f t="shared" si="55"/>
        <v>1.0216049108695651</v>
      </c>
      <c r="AY21" s="82">
        <v>3969</v>
      </c>
      <c r="AZ21" s="83">
        <v>9592.3080100000025</v>
      </c>
      <c r="BA21" s="83">
        <f t="shared" si="56"/>
        <v>-5623.3080100000025</v>
      </c>
      <c r="BB21" s="66">
        <f t="shared" si="57"/>
        <v>2.4168072587553544</v>
      </c>
      <c r="BC21" s="213">
        <v>0</v>
      </c>
    </row>
    <row r="22" spans="1:55" s="74" customFormat="1" ht="12" customHeight="1" x14ac:dyDescent="0.15">
      <c r="A22" s="80" t="s">
        <v>112</v>
      </c>
      <c r="B22" s="81" t="s">
        <v>113</v>
      </c>
      <c r="C22" s="222">
        <v>12402252.724359998</v>
      </c>
      <c r="D22" s="87">
        <v>12487949.808510002</v>
      </c>
      <c r="E22" s="87">
        <f t="shared" si="32"/>
        <v>-85697.084150003269</v>
      </c>
      <c r="F22" s="65">
        <f t="shared" si="33"/>
        <v>1.0069097998609302</v>
      </c>
      <c r="G22" s="222">
        <v>15075964.878140002</v>
      </c>
      <c r="H22" s="87">
        <v>14623558.07873</v>
      </c>
      <c r="I22" s="87">
        <f t="shared" si="34"/>
        <v>452406.79941000231</v>
      </c>
      <c r="J22" s="65">
        <f t="shared" si="35"/>
        <v>0.9699915194107418</v>
      </c>
      <c r="K22" s="222">
        <v>17645591.980080005</v>
      </c>
      <c r="L22" s="87">
        <v>16549481.820320001</v>
      </c>
      <c r="M22" s="87">
        <f t="shared" si="36"/>
        <v>1096110.1597600039</v>
      </c>
      <c r="N22" s="65">
        <f t="shared" si="37"/>
        <v>0.93788192762263822</v>
      </c>
      <c r="O22" s="222">
        <v>20174150.06298</v>
      </c>
      <c r="P22" s="87">
        <v>18460432.514059998</v>
      </c>
      <c r="Q22" s="87">
        <f t="shared" si="38"/>
        <v>1713717.5489200018</v>
      </c>
      <c r="R22" s="65">
        <f t="shared" si="39"/>
        <v>0.91505379192828007</v>
      </c>
      <c r="S22" s="222">
        <v>21161592.083689999</v>
      </c>
      <c r="T22" s="87">
        <v>18272033.95975</v>
      </c>
      <c r="U22" s="87">
        <f t="shared" si="40"/>
        <v>2889558.1239399984</v>
      </c>
      <c r="V22" s="65">
        <f t="shared" si="41"/>
        <v>0.86345270655854456</v>
      </c>
      <c r="W22" s="222">
        <v>21487085.83224</v>
      </c>
      <c r="X22" s="87">
        <v>20137465.491529997</v>
      </c>
      <c r="Y22" s="87">
        <f t="shared" si="42"/>
        <v>1349620.3407100029</v>
      </c>
      <c r="Z22" s="65">
        <f t="shared" si="43"/>
        <v>0.93718923304690371</v>
      </c>
      <c r="AA22" s="222">
        <v>22717970.248720001</v>
      </c>
      <c r="AB22" s="87">
        <v>21536213.156899996</v>
      </c>
      <c r="AC22" s="87">
        <f t="shared" si="44"/>
        <v>1181757.0918200053</v>
      </c>
      <c r="AD22" s="65">
        <f t="shared" si="45"/>
        <v>0.94798139627431777</v>
      </c>
      <c r="AE22" s="222">
        <v>22740879.13197</v>
      </c>
      <c r="AF22" s="87">
        <v>21702062.311020005</v>
      </c>
      <c r="AG22" s="87">
        <f t="shared" si="46"/>
        <v>1038816.820949994</v>
      </c>
      <c r="AH22" s="65">
        <f t="shared" si="47"/>
        <v>0.95431940801753856</v>
      </c>
      <c r="AI22" s="222">
        <v>24253019.529410001</v>
      </c>
      <c r="AJ22" s="87">
        <v>22424071.662450001</v>
      </c>
      <c r="AK22" s="87">
        <f t="shared" si="48"/>
        <v>1828947.8669600002</v>
      </c>
      <c r="AL22" s="65">
        <f t="shared" si="49"/>
        <v>0.92458885934833146</v>
      </c>
      <c r="AM22" s="83">
        <v>24750145.600060001</v>
      </c>
      <c r="AN22" s="83">
        <v>23471415.563689999</v>
      </c>
      <c r="AO22" s="83">
        <f t="shared" si="50"/>
        <v>1278730.0363700017</v>
      </c>
      <c r="AP22" s="66">
        <f t="shared" si="51"/>
        <v>0.94833444388436638</v>
      </c>
      <c r="AQ22" s="82">
        <v>25773224.035400003</v>
      </c>
      <c r="AR22" s="83">
        <v>23834090.157869998</v>
      </c>
      <c r="AS22" s="83">
        <f t="shared" si="52"/>
        <v>1939133.8775300048</v>
      </c>
      <c r="AT22" s="66">
        <f t="shared" si="53"/>
        <v>0.92476168775522349</v>
      </c>
      <c r="AU22" s="83">
        <v>28112439.394200001</v>
      </c>
      <c r="AV22" s="83">
        <v>24465029.632630002</v>
      </c>
      <c r="AW22" s="83">
        <f t="shared" si="54"/>
        <v>3647409.7615699992</v>
      </c>
      <c r="AX22" s="39">
        <f t="shared" si="55"/>
        <v>0.87025637617479357</v>
      </c>
      <c r="AY22" s="82">
        <v>26821863.425870001</v>
      </c>
      <c r="AZ22" s="83">
        <v>24794228.074879996</v>
      </c>
      <c r="BA22" s="83">
        <f t="shared" si="56"/>
        <v>2027635.3509900048</v>
      </c>
      <c r="BB22" s="66">
        <f t="shared" si="57"/>
        <v>0.92440363598920106</v>
      </c>
      <c r="BC22" s="213">
        <v>29488270.18214</v>
      </c>
    </row>
    <row r="23" spans="1:55" s="74" customFormat="1" ht="12" customHeight="1" x14ac:dyDescent="0.15">
      <c r="A23" s="80" t="s">
        <v>114</v>
      </c>
      <c r="B23" s="81" t="s">
        <v>115</v>
      </c>
      <c r="C23" s="222">
        <v>8008027.0052299993</v>
      </c>
      <c r="D23" s="87">
        <v>6570487.1236099992</v>
      </c>
      <c r="E23" s="87">
        <f t="shared" si="32"/>
        <v>1437539.8816200001</v>
      </c>
      <c r="F23" s="65">
        <f t="shared" si="33"/>
        <v>0.82048763313595841</v>
      </c>
      <c r="G23" s="222">
        <v>7768976.8940000003</v>
      </c>
      <c r="H23" s="87">
        <v>6608868.7734500002</v>
      </c>
      <c r="I23" s="87">
        <f t="shared" si="34"/>
        <v>1160108.1205500001</v>
      </c>
      <c r="J23" s="65">
        <f t="shared" si="35"/>
        <v>0.85067427328224465</v>
      </c>
      <c r="K23" s="222">
        <v>8014261.4750000006</v>
      </c>
      <c r="L23" s="87">
        <v>7419257.8885699995</v>
      </c>
      <c r="M23" s="87">
        <f t="shared" si="36"/>
        <v>595003.58643000107</v>
      </c>
      <c r="N23" s="65">
        <f t="shared" si="37"/>
        <v>0.92575690370396846</v>
      </c>
      <c r="O23" s="222">
        <v>8487344.5399999991</v>
      </c>
      <c r="P23" s="87">
        <v>7703694.053439999</v>
      </c>
      <c r="Q23" s="87">
        <f t="shared" si="38"/>
        <v>783650.48656000011</v>
      </c>
      <c r="R23" s="65">
        <f t="shared" si="39"/>
        <v>0.90766835458761752</v>
      </c>
      <c r="S23" s="222">
        <v>9475304.6349999979</v>
      </c>
      <c r="T23" s="87">
        <v>8119657.7102399999</v>
      </c>
      <c r="U23" s="87">
        <f t="shared" si="40"/>
        <v>1355646.924759998</v>
      </c>
      <c r="V23" s="65">
        <f t="shared" si="41"/>
        <v>0.85692840737251941</v>
      </c>
      <c r="W23" s="222">
        <v>9642752.4798399992</v>
      </c>
      <c r="X23" s="87">
        <v>8666802.1402900014</v>
      </c>
      <c r="Y23" s="87">
        <f t="shared" si="42"/>
        <v>975950.33954999782</v>
      </c>
      <c r="Z23" s="65">
        <f t="shared" si="43"/>
        <v>0.89878923662197008</v>
      </c>
      <c r="AA23" s="222">
        <v>11041794.523999998</v>
      </c>
      <c r="AB23" s="87">
        <v>9794826.0671500023</v>
      </c>
      <c r="AC23" s="87">
        <f t="shared" si="44"/>
        <v>1246968.456849996</v>
      </c>
      <c r="AD23" s="65">
        <f t="shared" si="45"/>
        <v>0.88706831537757425</v>
      </c>
      <c r="AE23" s="222">
        <v>12754680</v>
      </c>
      <c r="AF23" s="87">
        <v>10256944.254029999</v>
      </c>
      <c r="AG23" s="87">
        <f t="shared" si="46"/>
        <v>2497735.7459700014</v>
      </c>
      <c r="AH23" s="65">
        <f t="shared" si="47"/>
        <v>0.80417103792725486</v>
      </c>
      <c r="AI23" s="222">
        <v>12318381.951749999</v>
      </c>
      <c r="AJ23" s="87">
        <v>10889060.838790001</v>
      </c>
      <c r="AK23" s="87">
        <f t="shared" si="48"/>
        <v>1429321.1129599977</v>
      </c>
      <c r="AL23" s="65">
        <f t="shared" si="49"/>
        <v>0.88396843688087279</v>
      </c>
      <c r="AM23" s="83">
        <v>13323146.48</v>
      </c>
      <c r="AN23" s="83">
        <v>11712629.557540001</v>
      </c>
      <c r="AO23" s="83">
        <f t="shared" si="50"/>
        <v>1610516.9224599991</v>
      </c>
      <c r="AP23" s="66">
        <f t="shared" si="51"/>
        <v>0.87911887594438587</v>
      </c>
      <c r="AQ23" s="82">
        <v>14472729.4</v>
      </c>
      <c r="AR23" s="83">
        <v>12188198.15333</v>
      </c>
      <c r="AS23" s="83">
        <f t="shared" si="52"/>
        <v>2284531.2466700003</v>
      </c>
      <c r="AT23" s="66">
        <f t="shared" si="53"/>
        <v>0.84214924610764852</v>
      </c>
      <c r="AU23" s="83">
        <v>18427400.800000001</v>
      </c>
      <c r="AV23" s="83">
        <v>13437317.130189998</v>
      </c>
      <c r="AW23" s="83">
        <f t="shared" si="54"/>
        <v>4990083.6698100027</v>
      </c>
      <c r="AX23" s="39">
        <f t="shared" si="55"/>
        <v>0.7292030642862013</v>
      </c>
      <c r="AY23" s="82">
        <v>15625030.18489</v>
      </c>
      <c r="AZ23" s="83">
        <v>13423787.94545</v>
      </c>
      <c r="BA23" s="83">
        <f t="shared" si="56"/>
        <v>2201242.2394399997</v>
      </c>
      <c r="BB23" s="66">
        <f t="shared" si="57"/>
        <v>0.85912076883098221</v>
      </c>
      <c r="BC23" s="213">
        <v>21766829.699999999</v>
      </c>
    </row>
    <row r="24" spans="1:55" s="74" customFormat="1" ht="12" customHeight="1" x14ac:dyDescent="0.15">
      <c r="A24" s="80" t="s">
        <v>116</v>
      </c>
      <c r="B24" s="81" t="s">
        <v>117</v>
      </c>
      <c r="C24" s="222">
        <v>22119</v>
      </c>
      <c r="D24" s="87">
        <v>21207.85225</v>
      </c>
      <c r="E24" s="87">
        <f t="shared" si="32"/>
        <v>911.14775000000009</v>
      </c>
      <c r="F24" s="65">
        <f t="shared" si="33"/>
        <v>0.9588070098105701</v>
      </c>
      <c r="G24" s="222">
        <v>31706.5</v>
      </c>
      <c r="H24" s="87">
        <v>18777.876120000001</v>
      </c>
      <c r="I24" s="87">
        <f t="shared" si="34"/>
        <v>12928.623879999999</v>
      </c>
      <c r="J24" s="65">
        <f t="shared" si="35"/>
        <v>0.59224058536893065</v>
      </c>
      <c r="K24" s="222">
        <v>25300</v>
      </c>
      <c r="L24" s="87">
        <v>22164.052439999999</v>
      </c>
      <c r="M24" s="87">
        <f t="shared" si="36"/>
        <v>3135.9475600000005</v>
      </c>
      <c r="N24" s="65">
        <f t="shared" si="37"/>
        <v>0.87604950355731226</v>
      </c>
      <c r="O24" s="222">
        <v>24367</v>
      </c>
      <c r="P24" s="87">
        <v>23060.712619999998</v>
      </c>
      <c r="Q24" s="87">
        <f t="shared" si="38"/>
        <v>1306.2873800000016</v>
      </c>
      <c r="R24" s="65">
        <f t="shared" si="39"/>
        <v>0.94639112816514126</v>
      </c>
      <c r="S24" s="222">
        <v>27000</v>
      </c>
      <c r="T24" s="87">
        <v>23123.160000000003</v>
      </c>
      <c r="U24" s="87">
        <f t="shared" si="40"/>
        <v>3876.8399999999965</v>
      </c>
      <c r="V24" s="65">
        <f t="shared" si="41"/>
        <v>0.85641333333333347</v>
      </c>
      <c r="W24" s="222">
        <v>21225</v>
      </c>
      <c r="X24" s="87">
        <v>20517.112500000003</v>
      </c>
      <c r="Y24" s="87">
        <f t="shared" si="42"/>
        <v>707.88749999999709</v>
      </c>
      <c r="Z24" s="65">
        <f t="shared" si="43"/>
        <v>0.96664840989399303</v>
      </c>
      <c r="AA24" s="222">
        <v>22500</v>
      </c>
      <c r="AB24" s="87">
        <v>21392.25</v>
      </c>
      <c r="AC24" s="87">
        <f t="shared" si="44"/>
        <v>1107.75</v>
      </c>
      <c r="AD24" s="65">
        <f t="shared" si="45"/>
        <v>0.95076666666666665</v>
      </c>
      <c r="AE24" s="222">
        <v>29000</v>
      </c>
      <c r="AF24" s="87">
        <v>22732.803040000003</v>
      </c>
      <c r="AG24" s="87">
        <f t="shared" si="46"/>
        <v>6267.1969599999975</v>
      </c>
      <c r="AH24" s="65">
        <f t="shared" si="47"/>
        <v>0.7838897600000001</v>
      </c>
      <c r="AI24" s="222">
        <v>21100</v>
      </c>
      <c r="AJ24" s="87">
        <v>19999.774249999999</v>
      </c>
      <c r="AK24" s="87">
        <f t="shared" si="48"/>
        <v>1100.2257500000014</v>
      </c>
      <c r="AL24" s="65">
        <f t="shared" si="49"/>
        <v>0.94785659952606627</v>
      </c>
      <c r="AM24" s="83">
        <v>22500</v>
      </c>
      <c r="AN24" s="83">
        <v>21331.855520000005</v>
      </c>
      <c r="AO24" s="83">
        <f t="shared" si="50"/>
        <v>1168.1444799999954</v>
      </c>
      <c r="AP24" s="66">
        <f t="shared" si="51"/>
        <v>0.94808246755555581</v>
      </c>
      <c r="AQ24" s="82">
        <v>29600</v>
      </c>
      <c r="AR24" s="83">
        <v>28892.456400000003</v>
      </c>
      <c r="AS24" s="83">
        <f t="shared" si="52"/>
        <v>707.54359999999724</v>
      </c>
      <c r="AT24" s="66">
        <f t="shared" si="53"/>
        <v>0.97609650000000014</v>
      </c>
      <c r="AU24" s="83">
        <v>32985.538560000001</v>
      </c>
      <c r="AV24" s="83">
        <v>31225.918380000006</v>
      </c>
      <c r="AW24" s="83">
        <f t="shared" si="54"/>
        <v>1759.6201799999944</v>
      </c>
      <c r="AX24" s="39">
        <f t="shared" si="55"/>
        <v>0.94665479913874129</v>
      </c>
      <c r="AY24" s="82">
        <v>26750.89056</v>
      </c>
      <c r="AZ24" s="83">
        <v>25384.285600000003</v>
      </c>
      <c r="BA24" s="83">
        <f t="shared" si="56"/>
        <v>1366.6049599999969</v>
      </c>
      <c r="BB24" s="66">
        <f t="shared" si="57"/>
        <v>0.94891366487650886</v>
      </c>
      <c r="BC24" s="213">
        <v>37080</v>
      </c>
    </row>
    <row r="25" spans="1:55" s="74" customFormat="1" ht="12" customHeight="1" x14ac:dyDescent="0.15">
      <c r="A25" s="75"/>
      <c r="B25" s="81"/>
      <c r="C25" s="222"/>
      <c r="D25" s="87"/>
      <c r="E25" s="87"/>
      <c r="F25" s="65"/>
      <c r="G25" s="222"/>
      <c r="H25" s="87"/>
      <c r="I25" s="87"/>
      <c r="J25" s="65"/>
      <c r="K25" s="222"/>
      <c r="L25" s="87"/>
      <c r="M25" s="87"/>
      <c r="N25" s="65"/>
      <c r="O25" s="222"/>
      <c r="P25" s="87"/>
      <c r="Q25" s="87"/>
      <c r="R25" s="65"/>
      <c r="S25" s="222"/>
      <c r="T25" s="87"/>
      <c r="U25" s="87"/>
      <c r="V25" s="65"/>
      <c r="W25" s="222"/>
      <c r="X25" s="87"/>
      <c r="Y25" s="87"/>
      <c r="Z25" s="65"/>
      <c r="AA25" s="222"/>
      <c r="AB25" s="87"/>
      <c r="AC25" s="87"/>
      <c r="AD25" s="65"/>
      <c r="AE25" s="222"/>
      <c r="AF25" s="87"/>
      <c r="AG25" s="87"/>
      <c r="AH25" s="65"/>
      <c r="AI25" s="222"/>
      <c r="AJ25" s="87"/>
      <c r="AK25" s="87"/>
      <c r="AL25" s="65"/>
      <c r="AM25" s="83"/>
      <c r="AN25" s="37"/>
      <c r="AO25" s="37"/>
      <c r="AP25" s="65"/>
      <c r="AQ25" s="82"/>
      <c r="AR25" s="37"/>
      <c r="AS25" s="37"/>
      <c r="AT25" s="65"/>
      <c r="AU25" s="83"/>
      <c r="AV25" s="37"/>
      <c r="AW25" s="37"/>
      <c r="AX25" s="38"/>
      <c r="AY25" s="82"/>
      <c r="AZ25" s="37"/>
      <c r="BA25" s="37"/>
      <c r="BB25" s="65"/>
      <c r="BC25" s="213"/>
    </row>
    <row r="26" spans="1:55" s="77" customFormat="1" ht="12" customHeight="1" x14ac:dyDescent="0.15">
      <c r="A26" s="75">
        <v>0.03</v>
      </c>
      <c r="B26" s="76" t="s">
        <v>118</v>
      </c>
      <c r="C26" s="220">
        <f>SUM(C28:C32)</f>
        <v>337471046.47751999</v>
      </c>
      <c r="D26" s="221">
        <f>SUM(D28:D32)</f>
        <v>327722444.69093001</v>
      </c>
      <c r="E26" s="221">
        <f>SUM(E28:E32)</f>
        <v>9748601.7865899801</v>
      </c>
      <c r="F26" s="64">
        <f>+D26/C26</f>
        <v>0.9711127757822644</v>
      </c>
      <c r="G26" s="220">
        <f>SUM(G28:G32)</f>
        <v>368042859.46562994</v>
      </c>
      <c r="H26" s="221">
        <f>SUM(H28:H32)</f>
        <v>360239821.05994999</v>
      </c>
      <c r="I26" s="221">
        <f>SUM(I28:I32)</f>
        <v>7803038.4056799859</v>
      </c>
      <c r="J26" s="64">
        <f>+H26/G26</f>
        <v>0.97879856053447323</v>
      </c>
      <c r="K26" s="220">
        <f>SUM(K28:K32)</f>
        <v>390466421.66711003</v>
      </c>
      <c r="L26" s="221">
        <f>SUM(L28:L32)</f>
        <v>377042261.17303008</v>
      </c>
      <c r="M26" s="221">
        <f>SUM(M28:M32)</f>
        <v>13424160.494079977</v>
      </c>
      <c r="N26" s="64">
        <f>+L26/K26</f>
        <v>0.96562019229012053</v>
      </c>
      <c r="O26" s="220">
        <f>SUM(O28:O32)</f>
        <v>432417285.13185</v>
      </c>
      <c r="P26" s="221">
        <f>SUM(P28:P32)</f>
        <v>410727244.07014006</v>
      </c>
      <c r="Q26" s="221">
        <f>SUM(Q28:Q32)</f>
        <v>21690041.061709985</v>
      </c>
      <c r="R26" s="64">
        <f>+P26/O26</f>
        <v>0.94984002303447157</v>
      </c>
      <c r="S26" s="220">
        <f>SUM(S28:S32)</f>
        <v>466694667.13118005</v>
      </c>
      <c r="T26" s="221">
        <f>SUM(T28:T32)</f>
        <v>438835208.15377003</v>
      </c>
      <c r="U26" s="221">
        <f>SUM(U28:U32)</f>
        <v>27859458.977410004</v>
      </c>
      <c r="V26" s="64">
        <f>+T26/S26</f>
        <v>0.94030474110907469</v>
      </c>
      <c r="W26" s="220">
        <f>SUM(W28:W32)</f>
        <v>506300475.977</v>
      </c>
      <c r="X26" s="221">
        <f>SUM(X28:X32)</f>
        <v>465182937.56689</v>
      </c>
      <c r="Y26" s="221">
        <f>SUM(Y28:Y32)</f>
        <v>41117538.410109974</v>
      </c>
      <c r="Z26" s="64">
        <f>+X26/W26</f>
        <v>0.91878826830892046</v>
      </c>
      <c r="AA26" s="220">
        <f>SUM(AA28:AA32)</f>
        <v>527744673.11866999</v>
      </c>
      <c r="AB26" s="221">
        <f>SUM(AB28:AB32)</f>
        <v>481507262.41079003</v>
      </c>
      <c r="AC26" s="221">
        <f>+AA26-AB26</f>
        <v>46237410.707879961</v>
      </c>
      <c r="AD26" s="64">
        <f>+AB26/AA26</f>
        <v>0.91238677894247</v>
      </c>
      <c r="AE26" s="220">
        <f>SUM(AE28:AE32)</f>
        <v>540949054.74897993</v>
      </c>
      <c r="AF26" s="221">
        <f>SUM(AF28:AF32)</f>
        <v>498412459.54660004</v>
      </c>
      <c r="AG26" s="221">
        <f>+AE26-AF26</f>
        <v>42536595.202379882</v>
      </c>
      <c r="AH26" s="64">
        <f>+AF26/AE26</f>
        <v>0.92136672607345915</v>
      </c>
      <c r="AI26" s="220">
        <f>SUM(AI28:AI32)</f>
        <v>568354646.62309003</v>
      </c>
      <c r="AJ26" s="221">
        <f>SUM(AJ28:AJ32)</f>
        <v>524310754.00030994</v>
      </c>
      <c r="AK26" s="221">
        <f>+AI26-AJ26</f>
        <v>44043892.622780085</v>
      </c>
      <c r="AL26" s="64">
        <f>+AJ26/AI26</f>
        <v>0.92250632086062945</v>
      </c>
      <c r="AM26" s="34">
        <f>SUM(AM28:AM32)</f>
        <v>575410781.82792997</v>
      </c>
      <c r="AN26" s="34">
        <f>SUM(AN28:AN32)</f>
        <v>540558553.22636986</v>
      </c>
      <c r="AO26" s="34">
        <f>+AM26-AN26</f>
        <v>34852228.601560116</v>
      </c>
      <c r="AP26" s="63">
        <f>+AN26/AM26</f>
        <v>0.93943069941991064</v>
      </c>
      <c r="AQ26" s="61">
        <f>SUM(AQ28:AQ32)</f>
        <v>642890167.96123004</v>
      </c>
      <c r="AR26" s="34">
        <f>SUM(AR28:AR32)</f>
        <v>561454778.51524007</v>
      </c>
      <c r="AS26" s="34">
        <f>+AQ26-AR26</f>
        <v>81435389.445989966</v>
      </c>
      <c r="AT26" s="63">
        <f>+AR26/AQ26</f>
        <v>0.87332923490766312</v>
      </c>
      <c r="AU26" s="34">
        <f>SUM(AU28:AU32)</f>
        <v>613194234.01206005</v>
      </c>
      <c r="AV26" s="34">
        <f>SUM(AV28:AV32)</f>
        <v>555762319.47226</v>
      </c>
      <c r="AW26" s="34">
        <f>+AU26-AV26</f>
        <v>57431914.539800048</v>
      </c>
      <c r="AX26" s="35">
        <f>+AV26/AU26</f>
        <v>0.90633976747623735</v>
      </c>
      <c r="AY26" s="61">
        <f>SUM(AY28:AY32)</f>
        <v>573691478.92061996</v>
      </c>
      <c r="AZ26" s="34">
        <f>SUM(AZ28:AZ32)</f>
        <v>554148755.0149399</v>
      </c>
      <c r="BA26" s="34">
        <f>+AY26-AZ26</f>
        <v>19542723.90568006</v>
      </c>
      <c r="BB26" s="63">
        <f>+AZ26/AY26</f>
        <v>0.96593513303971501</v>
      </c>
      <c r="BC26" s="211">
        <f>SUM(BC28:BC32)</f>
        <v>625566734.67523003</v>
      </c>
    </row>
    <row r="27" spans="1:55" s="74" customFormat="1" ht="12" customHeight="1" x14ac:dyDescent="0.15">
      <c r="A27" s="75"/>
      <c r="B27" s="81"/>
      <c r="C27" s="222"/>
      <c r="D27" s="87"/>
      <c r="E27" s="87"/>
      <c r="F27" s="65"/>
      <c r="G27" s="222"/>
      <c r="H27" s="87"/>
      <c r="I27" s="87"/>
      <c r="J27" s="65"/>
      <c r="K27" s="222"/>
      <c r="L27" s="87"/>
      <c r="M27" s="87"/>
      <c r="N27" s="65"/>
      <c r="O27" s="222"/>
      <c r="P27" s="87"/>
      <c r="Q27" s="87"/>
      <c r="R27" s="65"/>
      <c r="S27" s="222"/>
      <c r="T27" s="87"/>
      <c r="U27" s="87"/>
      <c r="V27" s="65"/>
      <c r="W27" s="222"/>
      <c r="X27" s="87"/>
      <c r="Y27" s="87"/>
      <c r="Z27" s="65"/>
      <c r="AA27" s="222"/>
      <c r="AB27" s="87"/>
      <c r="AC27" s="87"/>
      <c r="AD27" s="65"/>
      <c r="AE27" s="222"/>
      <c r="AF27" s="87"/>
      <c r="AG27" s="87"/>
      <c r="AH27" s="65"/>
      <c r="AI27" s="222"/>
      <c r="AJ27" s="87"/>
      <c r="AK27" s="87"/>
      <c r="AL27" s="65"/>
      <c r="AM27" s="83"/>
      <c r="AN27" s="37"/>
      <c r="AO27" s="37"/>
      <c r="AP27" s="65"/>
      <c r="AQ27" s="82"/>
      <c r="AR27" s="37"/>
      <c r="AS27" s="37"/>
      <c r="AT27" s="65"/>
      <c r="AU27" s="83"/>
      <c r="AV27" s="37"/>
      <c r="AW27" s="37"/>
      <c r="AX27" s="38"/>
      <c r="AY27" s="82"/>
      <c r="AZ27" s="37"/>
      <c r="BA27" s="37"/>
      <c r="BB27" s="65"/>
      <c r="BC27" s="213"/>
    </row>
    <row r="28" spans="1:55" s="74" customFormat="1" ht="12" customHeight="1" x14ac:dyDescent="0.15">
      <c r="A28" s="80" t="s">
        <v>119</v>
      </c>
      <c r="B28" s="81" t="s">
        <v>120</v>
      </c>
      <c r="C28" s="222">
        <v>127553450.09409001</v>
      </c>
      <c r="D28" s="87">
        <v>125138478.50482002</v>
      </c>
      <c r="E28" s="87">
        <f t="shared" ref="E28:E32" si="58">+C28-D28</f>
        <v>2414971.5892699957</v>
      </c>
      <c r="F28" s="65">
        <f t="shared" ref="F28:F32" si="59">+D28/C28</f>
        <v>0.98106698339018983</v>
      </c>
      <c r="G28" s="222">
        <v>136360207.40798998</v>
      </c>
      <c r="H28" s="87">
        <v>134316214.63115999</v>
      </c>
      <c r="I28" s="87">
        <f t="shared" ref="I28:I32" si="60">+G28-H28</f>
        <v>2043992.7768299878</v>
      </c>
      <c r="J28" s="65">
        <f t="shared" ref="J28:J32" si="61">+H28/G28</f>
        <v>0.98501034271153343</v>
      </c>
      <c r="K28" s="222">
        <v>145452704.97556001</v>
      </c>
      <c r="L28" s="87">
        <v>141188163.33112001</v>
      </c>
      <c r="M28" s="87">
        <f t="shared" ref="M28:M32" si="62">+K28-L28</f>
        <v>4264541.6444399953</v>
      </c>
      <c r="N28" s="65">
        <f t="shared" ref="N28:N32" si="63">+L28/K28</f>
        <v>0.9706809052113774</v>
      </c>
      <c r="O28" s="222">
        <v>163333248.97305</v>
      </c>
      <c r="P28" s="87">
        <v>157561062.60034001</v>
      </c>
      <c r="Q28" s="87">
        <f t="shared" ref="Q28:Q32" si="64">+O28-P28</f>
        <v>5772186.3727099895</v>
      </c>
      <c r="R28" s="65">
        <f t="shared" ref="R28:R32" si="65">+P28/O28</f>
        <v>0.96466006517961078</v>
      </c>
      <c r="S28" s="222">
        <v>176787310.30947</v>
      </c>
      <c r="T28" s="87">
        <v>167099209.58564001</v>
      </c>
      <c r="U28" s="87">
        <f t="shared" ref="U28:U32" si="66">+S28-T28</f>
        <v>9688100.7238299847</v>
      </c>
      <c r="V28" s="65">
        <f t="shared" ref="V28:V32" si="67">+T28/S28</f>
        <v>0.9451991169113283</v>
      </c>
      <c r="W28" s="222">
        <v>189928795.1485</v>
      </c>
      <c r="X28" s="87">
        <v>178383021.77184001</v>
      </c>
      <c r="Y28" s="87">
        <f t="shared" ref="Y28:Y32" si="68">+W28-X28</f>
        <v>11545773.376659989</v>
      </c>
      <c r="Z28" s="65">
        <f t="shared" ref="Z28:Z32" si="69">+X28/W28</f>
        <v>0.93920998989314564</v>
      </c>
      <c r="AA28" s="222">
        <v>204228292.47548002</v>
      </c>
      <c r="AB28" s="87">
        <v>182635764.89371002</v>
      </c>
      <c r="AC28" s="87">
        <f t="shared" ref="AC28:AC32" si="70">+AA28-AB28</f>
        <v>21592527.581770003</v>
      </c>
      <c r="AD28" s="65">
        <f t="shared" ref="AD28:AD32" si="71">+AB28/AA28</f>
        <v>0.89427259406596449</v>
      </c>
      <c r="AE28" s="222">
        <v>209040490.16971999</v>
      </c>
      <c r="AF28" s="87">
        <v>187423121.77177003</v>
      </c>
      <c r="AG28" s="87">
        <f t="shared" ref="AG28:AG32" si="72">+AE28-AF28</f>
        <v>21617368.397949964</v>
      </c>
      <c r="AH28" s="65">
        <f t="shared" ref="AH28:AH32" si="73">+AF28/AE28</f>
        <v>0.89658764969217775</v>
      </c>
      <c r="AI28" s="222">
        <v>216221410.76796001</v>
      </c>
      <c r="AJ28" s="87">
        <v>195692188.11660001</v>
      </c>
      <c r="AK28" s="87">
        <f t="shared" ref="AK28:AK32" si="74">+AI28-AJ28</f>
        <v>20529222.651360005</v>
      </c>
      <c r="AL28" s="65">
        <f t="shared" ref="AL28:AL32" si="75">+AJ28/AI28</f>
        <v>0.90505462628124678</v>
      </c>
      <c r="AM28" s="83">
        <v>218689711.42560995</v>
      </c>
      <c r="AN28" s="83">
        <v>197276412.31364995</v>
      </c>
      <c r="AO28" s="83">
        <f t="shared" ref="AO28:AO32" si="76">+AM28-AN28</f>
        <v>21413299.111959994</v>
      </c>
      <c r="AP28" s="66">
        <f t="shared" ref="AP28:AP32" si="77">+AN28/AM28</f>
        <v>0.90208364640307281</v>
      </c>
      <c r="AQ28" s="82">
        <v>238775433.44729999</v>
      </c>
      <c r="AR28" s="83">
        <v>202883793.36127001</v>
      </c>
      <c r="AS28" s="83">
        <f t="shared" ref="AS28:AS32" si="78">+AQ28-AR28</f>
        <v>35891640.086029977</v>
      </c>
      <c r="AT28" s="66">
        <f t="shared" ref="AT28:AT32" si="79">+AR28/AQ28</f>
        <v>0.84968453593467519</v>
      </c>
      <c r="AU28" s="83">
        <v>218339509.00283003</v>
      </c>
      <c r="AV28" s="83">
        <v>192264008.80951002</v>
      </c>
      <c r="AW28" s="83">
        <f t="shared" ref="AW28:AW32" si="80">+AU28-AV28</f>
        <v>26075500.193320006</v>
      </c>
      <c r="AX28" s="39">
        <f t="shared" ref="AX28:AX32" si="81">+AV28/AU28</f>
        <v>0.88057360615855362</v>
      </c>
      <c r="AY28" s="82">
        <v>186293682.61790001</v>
      </c>
      <c r="AZ28" s="83">
        <v>183899761.22650999</v>
      </c>
      <c r="BA28" s="83">
        <f t="shared" ref="BA28:BA32" si="82">+AY28-AZ28</f>
        <v>2393921.3913900256</v>
      </c>
      <c r="BB28" s="66">
        <f t="shared" ref="BB28:BB32" si="83">+AZ28/AY28</f>
        <v>0.98714974465183503</v>
      </c>
      <c r="BC28" s="213">
        <v>244800109.04717001</v>
      </c>
    </row>
    <row r="29" spans="1:55" s="74" customFormat="1" ht="12" customHeight="1" x14ac:dyDescent="0.15">
      <c r="A29" s="80" t="s">
        <v>121</v>
      </c>
      <c r="B29" s="81" t="s">
        <v>122</v>
      </c>
      <c r="C29" s="222">
        <v>65054093.756669998</v>
      </c>
      <c r="D29" s="87">
        <v>63573083.830329999</v>
      </c>
      <c r="E29" s="87">
        <f t="shared" si="58"/>
        <v>1481009.9263399988</v>
      </c>
      <c r="F29" s="65">
        <f t="shared" si="59"/>
        <v>0.97723417788464462</v>
      </c>
      <c r="G29" s="222">
        <v>70412202.883640006</v>
      </c>
      <c r="H29" s="87">
        <v>69019456.183980003</v>
      </c>
      <c r="I29" s="87">
        <f t="shared" si="60"/>
        <v>1392746.6996600032</v>
      </c>
      <c r="J29" s="65">
        <f t="shared" si="61"/>
        <v>0.98022009477587868</v>
      </c>
      <c r="K29" s="222">
        <v>75508370.987489983</v>
      </c>
      <c r="L29" s="87">
        <v>72552785.028930008</v>
      </c>
      <c r="M29" s="87">
        <f t="shared" si="62"/>
        <v>2955585.958559975</v>
      </c>
      <c r="N29" s="65">
        <f t="shared" si="63"/>
        <v>0.96085750599692255</v>
      </c>
      <c r="O29" s="222">
        <v>84031293.629480004</v>
      </c>
      <c r="P29" s="87">
        <v>80099286.077309996</v>
      </c>
      <c r="Q29" s="87">
        <f t="shared" si="64"/>
        <v>3932007.5521700084</v>
      </c>
      <c r="R29" s="65">
        <f t="shared" si="65"/>
        <v>0.95320781839313995</v>
      </c>
      <c r="S29" s="222">
        <v>92357628.621540025</v>
      </c>
      <c r="T29" s="87">
        <v>85191328.121969998</v>
      </c>
      <c r="U29" s="87">
        <f t="shared" si="66"/>
        <v>7166300.499570027</v>
      </c>
      <c r="V29" s="65">
        <f t="shared" si="67"/>
        <v>0.92240705389983702</v>
      </c>
      <c r="W29" s="222">
        <v>102516081.92671999</v>
      </c>
      <c r="X29" s="87">
        <v>90801259.859739989</v>
      </c>
      <c r="Y29" s="87">
        <f t="shared" si="68"/>
        <v>11714822.066980004</v>
      </c>
      <c r="Z29" s="65">
        <f t="shared" si="69"/>
        <v>0.88572698208117306</v>
      </c>
      <c r="AA29" s="222">
        <v>101558436.58772999</v>
      </c>
      <c r="AB29" s="87">
        <v>93902721.89151001</v>
      </c>
      <c r="AC29" s="87">
        <f t="shared" si="70"/>
        <v>7655714.6962199807</v>
      </c>
      <c r="AD29" s="65">
        <f t="shared" si="71"/>
        <v>0.92461763932721941</v>
      </c>
      <c r="AE29" s="222">
        <v>103446891.09525999</v>
      </c>
      <c r="AF29" s="87">
        <v>98170121.397200018</v>
      </c>
      <c r="AG29" s="87">
        <f t="shared" si="72"/>
        <v>5276769.6980599761</v>
      </c>
      <c r="AH29" s="65">
        <f t="shared" si="73"/>
        <v>0.94899054343546374</v>
      </c>
      <c r="AI29" s="222">
        <v>112750272.45361999</v>
      </c>
      <c r="AJ29" s="87">
        <v>104534020.03431001</v>
      </c>
      <c r="AK29" s="87">
        <f t="shared" si="74"/>
        <v>8216252.4193099737</v>
      </c>
      <c r="AL29" s="65">
        <f t="shared" si="75"/>
        <v>0.9271287577359093</v>
      </c>
      <c r="AM29" s="83">
        <v>112831822.63285001</v>
      </c>
      <c r="AN29" s="83">
        <v>107589927.93223999</v>
      </c>
      <c r="AO29" s="83">
        <f t="shared" si="76"/>
        <v>5241894.7006100118</v>
      </c>
      <c r="AP29" s="66">
        <f t="shared" si="77"/>
        <v>0.95354240870798557</v>
      </c>
      <c r="AQ29" s="82">
        <v>122519316.43105</v>
      </c>
      <c r="AR29" s="83">
        <v>113129224.04265</v>
      </c>
      <c r="AS29" s="83">
        <f t="shared" si="78"/>
        <v>9390092.3884000033</v>
      </c>
      <c r="AT29" s="66">
        <f t="shared" si="79"/>
        <v>0.92335826984731462</v>
      </c>
      <c r="AU29" s="83">
        <v>124283555.92401001</v>
      </c>
      <c r="AV29" s="83">
        <v>112613681.13894998</v>
      </c>
      <c r="AW29" s="83">
        <f t="shared" si="80"/>
        <v>11669874.785060033</v>
      </c>
      <c r="AX29" s="39">
        <f t="shared" si="81"/>
        <v>0.90610282512197127</v>
      </c>
      <c r="AY29" s="82">
        <v>115784098.18422</v>
      </c>
      <c r="AZ29" s="83">
        <v>112733912.80721</v>
      </c>
      <c r="BA29" s="83">
        <f t="shared" si="82"/>
        <v>3050185.3770100027</v>
      </c>
      <c r="BB29" s="66">
        <f t="shared" si="83"/>
        <v>0.97365626692400398</v>
      </c>
      <c r="BC29" s="213">
        <v>107968390.52574001</v>
      </c>
    </row>
    <row r="30" spans="1:55" s="74" customFormat="1" ht="12" customHeight="1" x14ac:dyDescent="0.15">
      <c r="A30" s="80" t="s">
        <v>123</v>
      </c>
      <c r="B30" s="81" t="s">
        <v>124</v>
      </c>
      <c r="C30" s="222">
        <v>55171680.453149989</v>
      </c>
      <c r="D30" s="87">
        <v>51719036.600610003</v>
      </c>
      <c r="E30" s="87">
        <f t="shared" si="58"/>
        <v>3452643.8525399864</v>
      </c>
      <c r="F30" s="65">
        <f t="shared" si="59"/>
        <v>0.93741999837268219</v>
      </c>
      <c r="G30" s="222">
        <v>58845230.599999994</v>
      </c>
      <c r="H30" s="87">
        <v>57462083.482069999</v>
      </c>
      <c r="I30" s="87">
        <f t="shared" si="60"/>
        <v>1383147.1179299951</v>
      </c>
      <c r="J30" s="65">
        <f t="shared" si="61"/>
        <v>0.97649517040162648</v>
      </c>
      <c r="K30" s="222">
        <v>61323707.600000001</v>
      </c>
      <c r="L30" s="87">
        <v>59142912.167230003</v>
      </c>
      <c r="M30" s="87">
        <f t="shared" si="62"/>
        <v>2180795.4327699989</v>
      </c>
      <c r="N30" s="65">
        <f t="shared" si="63"/>
        <v>0.96443797157544986</v>
      </c>
      <c r="O30" s="222">
        <v>69025939.800000012</v>
      </c>
      <c r="P30" s="87">
        <v>63939030.122940004</v>
      </c>
      <c r="Q30" s="87">
        <f t="shared" si="64"/>
        <v>5086909.677060008</v>
      </c>
      <c r="R30" s="65">
        <f t="shared" si="65"/>
        <v>0.92630437641560359</v>
      </c>
      <c r="S30" s="222">
        <v>73447194.299999997</v>
      </c>
      <c r="T30" s="87">
        <v>70127231.141120002</v>
      </c>
      <c r="U30" s="87">
        <f t="shared" si="66"/>
        <v>3319963.1588799953</v>
      </c>
      <c r="V30" s="65">
        <f t="shared" si="67"/>
        <v>0.9547979580360908</v>
      </c>
      <c r="W30" s="222">
        <v>80756228.088699982</v>
      </c>
      <c r="X30" s="87">
        <v>73283661.422020003</v>
      </c>
      <c r="Y30" s="87">
        <f t="shared" si="68"/>
        <v>7472566.6666799784</v>
      </c>
      <c r="Z30" s="65">
        <f t="shared" si="69"/>
        <v>0.90746761155718714</v>
      </c>
      <c r="AA30" s="222">
        <v>83789792.294990003</v>
      </c>
      <c r="AB30" s="87">
        <v>75952946.9428</v>
      </c>
      <c r="AC30" s="87">
        <f t="shared" si="70"/>
        <v>7836845.3521900028</v>
      </c>
      <c r="AD30" s="65">
        <f t="shared" si="71"/>
        <v>0.90647016614387066</v>
      </c>
      <c r="AE30" s="222">
        <v>87225450.799999997</v>
      </c>
      <c r="AF30" s="87">
        <v>78935618.605199993</v>
      </c>
      <c r="AG30" s="87">
        <f t="shared" si="72"/>
        <v>8289832.1948000044</v>
      </c>
      <c r="AH30" s="65">
        <f t="shared" si="73"/>
        <v>0.9049608558193889</v>
      </c>
      <c r="AI30" s="222">
        <v>92374765.193499997</v>
      </c>
      <c r="AJ30" s="87">
        <v>83860302.240999967</v>
      </c>
      <c r="AK30" s="87">
        <f t="shared" si="74"/>
        <v>8514462.9525000304</v>
      </c>
      <c r="AL30" s="65">
        <f t="shared" si="75"/>
        <v>0.9078269597258023</v>
      </c>
      <c r="AM30" s="83">
        <v>88063810</v>
      </c>
      <c r="AN30" s="83">
        <v>87766204.335500002</v>
      </c>
      <c r="AO30" s="83">
        <f t="shared" si="76"/>
        <v>297605.66449999809</v>
      </c>
      <c r="AP30" s="66">
        <f t="shared" si="77"/>
        <v>0.99662056792114717</v>
      </c>
      <c r="AQ30" s="82">
        <v>105088331.69277</v>
      </c>
      <c r="AR30" s="83">
        <v>90252442.581119999</v>
      </c>
      <c r="AS30" s="83">
        <f t="shared" si="78"/>
        <v>14835889.111650005</v>
      </c>
      <c r="AT30" s="66">
        <f t="shared" si="79"/>
        <v>0.85882458239965853</v>
      </c>
      <c r="AU30" s="83">
        <v>103830701.85698</v>
      </c>
      <c r="AV30" s="83">
        <v>94960243.599440008</v>
      </c>
      <c r="AW30" s="83">
        <f t="shared" si="80"/>
        <v>8870458.2575399876</v>
      </c>
      <c r="AX30" s="39">
        <f t="shared" si="81"/>
        <v>0.91456806032421445</v>
      </c>
      <c r="AY30" s="82">
        <v>100706313.65346999</v>
      </c>
      <c r="AZ30" s="83">
        <v>94888868.165959984</v>
      </c>
      <c r="BA30" s="83">
        <f t="shared" si="82"/>
        <v>5817445.4875100106</v>
      </c>
      <c r="BB30" s="66">
        <f t="shared" si="83"/>
        <v>0.9422335573961349</v>
      </c>
      <c r="BC30" s="213">
        <v>106498276.7</v>
      </c>
    </row>
    <row r="31" spans="1:55" s="74" customFormat="1" ht="12" customHeight="1" x14ac:dyDescent="0.15">
      <c r="A31" s="80" t="s">
        <v>125</v>
      </c>
      <c r="B31" s="81" t="s">
        <v>126</v>
      </c>
      <c r="C31" s="222">
        <v>40590000</v>
      </c>
      <c r="D31" s="87">
        <v>40487540.65439</v>
      </c>
      <c r="E31" s="87">
        <f t="shared" si="58"/>
        <v>102459.34561000019</v>
      </c>
      <c r="F31" s="65">
        <f t="shared" si="59"/>
        <v>0.99747574906109882</v>
      </c>
      <c r="G31" s="222">
        <v>50299500</v>
      </c>
      <c r="H31" s="87">
        <v>49880680.911470003</v>
      </c>
      <c r="I31" s="87">
        <f t="shared" si="60"/>
        <v>418819.08852999657</v>
      </c>
      <c r="J31" s="65">
        <f t="shared" si="61"/>
        <v>0.991673494000338</v>
      </c>
      <c r="K31" s="222">
        <v>52701866.160049997</v>
      </c>
      <c r="L31" s="87">
        <v>52640485.860839993</v>
      </c>
      <c r="M31" s="87">
        <f t="shared" si="62"/>
        <v>61380.299210004508</v>
      </c>
      <c r="N31" s="65">
        <f t="shared" si="63"/>
        <v>0.99883532968218625</v>
      </c>
      <c r="O31" s="222">
        <v>54987338.710000001</v>
      </c>
      <c r="P31" s="87">
        <v>54721741.198000006</v>
      </c>
      <c r="Q31" s="87">
        <f t="shared" si="64"/>
        <v>265597.51199999452</v>
      </c>
      <c r="R31" s="65">
        <f t="shared" si="65"/>
        <v>0.99516984239952511</v>
      </c>
      <c r="S31" s="222">
        <v>59547905.299999997</v>
      </c>
      <c r="T31" s="87">
        <v>59315587.08546</v>
      </c>
      <c r="U31" s="87">
        <f t="shared" si="66"/>
        <v>232318.21453999728</v>
      </c>
      <c r="V31" s="65">
        <f t="shared" si="67"/>
        <v>0.99609863330423487</v>
      </c>
      <c r="W31" s="222">
        <v>62987275.681600004</v>
      </c>
      <c r="X31" s="87">
        <v>62890683.576300003</v>
      </c>
      <c r="Y31" s="87">
        <f t="shared" si="68"/>
        <v>96592.1053000018</v>
      </c>
      <c r="Z31" s="65">
        <f t="shared" si="69"/>
        <v>0.99846648224971224</v>
      </c>
      <c r="AA31" s="222">
        <v>69450718.035899997</v>
      </c>
      <c r="AB31" s="87">
        <v>67476119.288580015</v>
      </c>
      <c r="AC31" s="87">
        <f t="shared" si="70"/>
        <v>1974598.7473199815</v>
      </c>
      <c r="AD31" s="65">
        <f t="shared" si="71"/>
        <v>0.97156834654611801</v>
      </c>
      <c r="AE31" s="222">
        <v>71235654.005100012</v>
      </c>
      <c r="AF31" s="87">
        <v>69824287.670970023</v>
      </c>
      <c r="AG31" s="87">
        <f t="shared" si="72"/>
        <v>1411366.3341299891</v>
      </c>
      <c r="AH31" s="65">
        <f t="shared" si="73"/>
        <v>0.98018736047500954</v>
      </c>
      <c r="AI31" s="222">
        <v>73623686.418500006</v>
      </c>
      <c r="AJ31" s="87">
        <v>73552901.8204</v>
      </c>
      <c r="AK31" s="87">
        <f t="shared" si="74"/>
        <v>70784.59810000658</v>
      </c>
      <c r="AL31" s="65">
        <f t="shared" si="75"/>
        <v>0.99903856215922626</v>
      </c>
      <c r="AM31" s="83">
        <v>79952458.835710004</v>
      </c>
      <c r="AN31" s="83">
        <v>78314433.617679954</v>
      </c>
      <c r="AO31" s="83">
        <f t="shared" si="76"/>
        <v>1638025.2180300504</v>
      </c>
      <c r="AP31" s="66">
        <f t="shared" si="77"/>
        <v>0.97951250978539706</v>
      </c>
      <c r="AQ31" s="82">
        <v>87773655.299999997</v>
      </c>
      <c r="AR31" s="83">
        <v>81923444.263710007</v>
      </c>
      <c r="AS31" s="83">
        <f t="shared" si="78"/>
        <v>5850211.0362899899</v>
      </c>
      <c r="AT31" s="66">
        <f t="shared" si="79"/>
        <v>0.93334889590396275</v>
      </c>
      <c r="AU31" s="83">
        <v>86281408.554929987</v>
      </c>
      <c r="AV31" s="83">
        <v>83535867.163880005</v>
      </c>
      <c r="AW31" s="83">
        <f t="shared" si="80"/>
        <v>2745541.3910499811</v>
      </c>
      <c r="AX31" s="39">
        <f t="shared" si="81"/>
        <v>0.96817922380923971</v>
      </c>
      <c r="AY31" s="82">
        <v>93249180.339450002</v>
      </c>
      <c r="AZ31" s="83">
        <v>89733155.990189984</v>
      </c>
      <c r="BA31" s="83">
        <f t="shared" si="82"/>
        <v>3516024.3492600173</v>
      </c>
      <c r="BB31" s="66">
        <f t="shared" si="83"/>
        <v>0.9622943136179769</v>
      </c>
      <c r="BC31" s="213">
        <v>93262397.200000003</v>
      </c>
    </row>
    <row r="32" spans="1:55" s="74" customFormat="1" ht="12" customHeight="1" x14ac:dyDescent="0.15">
      <c r="A32" s="80" t="s">
        <v>127</v>
      </c>
      <c r="B32" s="81" t="s">
        <v>128</v>
      </c>
      <c r="C32" s="222">
        <v>49101822.173609994</v>
      </c>
      <c r="D32" s="87">
        <v>46804305.100779995</v>
      </c>
      <c r="E32" s="87">
        <f t="shared" si="58"/>
        <v>2297517.072829999</v>
      </c>
      <c r="F32" s="65">
        <f t="shared" si="59"/>
        <v>0.95320912807050961</v>
      </c>
      <c r="G32" s="222">
        <v>52125718.573999994</v>
      </c>
      <c r="H32" s="87">
        <v>49561385.85126999</v>
      </c>
      <c r="I32" s="87">
        <f t="shared" si="60"/>
        <v>2564332.7227300033</v>
      </c>
      <c r="J32" s="65">
        <f t="shared" si="61"/>
        <v>0.95080484657320241</v>
      </c>
      <c r="K32" s="222">
        <v>55479771.944010004</v>
      </c>
      <c r="L32" s="87">
        <v>51517914.784910001</v>
      </c>
      <c r="M32" s="87">
        <f t="shared" si="62"/>
        <v>3961857.1591000035</v>
      </c>
      <c r="N32" s="65">
        <f t="shared" si="63"/>
        <v>0.92858915925072116</v>
      </c>
      <c r="O32" s="222">
        <v>61039464.019319996</v>
      </c>
      <c r="P32" s="87">
        <v>54406124.071550012</v>
      </c>
      <c r="Q32" s="87">
        <f t="shared" si="64"/>
        <v>6633339.9477699846</v>
      </c>
      <c r="R32" s="65">
        <f t="shared" si="65"/>
        <v>0.891327028270261</v>
      </c>
      <c r="S32" s="222">
        <v>64554628.600170009</v>
      </c>
      <c r="T32" s="87">
        <v>57101852.21958001</v>
      </c>
      <c r="U32" s="87">
        <f t="shared" si="66"/>
        <v>7452776.3805899993</v>
      </c>
      <c r="V32" s="65">
        <f t="shared" si="67"/>
        <v>0.88455085960218238</v>
      </c>
      <c r="W32" s="222">
        <v>70112095.131479993</v>
      </c>
      <c r="X32" s="87">
        <v>59824310.936989993</v>
      </c>
      <c r="Y32" s="87">
        <f t="shared" si="68"/>
        <v>10287784.194490001</v>
      </c>
      <c r="Z32" s="65">
        <f t="shared" si="69"/>
        <v>0.85326662717470503</v>
      </c>
      <c r="AA32" s="222">
        <v>68717433.724570006</v>
      </c>
      <c r="AB32" s="87">
        <v>61539709.394189999</v>
      </c>
      <c r="AC32" s="87">
        <f t="shared" si="70"/>
        <v>7177724.3303800076</v>
      </c>
      <c r="AD32" s="65">
        <f t="shared" si="71"/>
        <v>0.89554725866001594</v>
      </c>
      <c r="AE32" s="222">
        <v>70000568.678899989</v>
      </c>
      <c r="AF32" s="87">
        <v>64059310.101460002</v>
      </c>
      <c r="AG32" s="87">
        <f t="shared" si="72"/>
        <v>5941258.5774399862</v>
      </c>
      <c r="AH32" s="65">
        <f t="shared" si="73"/>
        <v>0.91512556698370318</v>
      </c>
      <c r="AI32" s="222">
        <v>73384511.789510012</v>
      </c>
      <c r="AJ32" s="87">
        <v>66671341.787999995</v>
      </c>
      <c r="AK32" s="87">
        <f t="shared" si="74"/>
        <v>6713170.0015100166</v>
      </c>
      <c r="AL32" s="65">
        <f t="shared" si="75"/>
        <v>0.90852061507521487</v>
      </c>
      <c r="AM32" s="83">
        <v>75872978.933759987</v>
      </c>
      <c r="AN32" s="83">
        <v>69611575.0273</v>
      </c>
      <c r="AO32" s="83">
        <f t="shared" si="76"/>
        <v>6261403.9064599872</v>
      </c>
      <c r="AP32" s="66">
        <f t="shared" si="77"/>
        <v>0.91747518030198294</v>
      </c>
      <c r="AQ32" s="82">
        <v>88733431.090110004</v>
      </c>
      <c r="AR32" s="83">
        <v>73265874.266490027</v>
      </c>
      <c r="AS32" s="83">
        <f t="shared" si="78"/>
        <v>15467556.823619977</v>
      </c>
      <c r="AT32" s="66">
        <f t="shared" si="79"/>
        <v>0.82568512641067082</v>
      </c>
      <c r="AU32" s="83">
        <v>80459058.673310012</v>
      </c>
      <c r="AV32" s="83">
        <v>72388518.760480002</v>
      </c>
      <c r="AW32" s="83">
        <f t="shared" si="80"/>
        <v>8070539.9128300101</v>
      </c>
      <c r="AX32" s="39">
        <f t="shared" si="81"/>
        <v>0.89969383129873504</v>
      </c>
      <c r="AY32" s="82">
        <v>77658204.125579998</v>
      </c>
      <c r="AZ32" s="83">
        <v>72893056.825069994</v>
      </c>
      <c r="BA32" s="83">
        <f t="shared" si="82"/>
        <v>4765147.3005100042</v>
      </c>
      <c r="BB32" s="66">
        <f t="shared" si="83"/>
        <v>0.93863948626980409</v>
      </c>
      <c r="BC32" s="213">
        <v>73037561.202319995</v>
      </c>
    </row>
    <row r="33" spans="1:55" s="74" customFormat="1" ht="12" customHeight="1" x14ac:dyDescent="0.15">
      <c r="A33" s="75"/>
      <c r="B33" s="81"/>
      <c r="C33" s="222"/>
      <c r="D33" s="87"/>
      <c r="E33" s="87"/>
      <c r="F33" s="65"/>
      <c r="G33" s="222"/>
      <c r="H33" s="87"/>
      <c r="I33" s="87"/>
      <c r="J33" s="65"/>
      <c r="K33" s="222"/>
      <c r="L33" s="87"/>
      <c r="M33" s="87"/>
      <c r="N33" s="65"/>
      <c r="O33" s="222"/>
      <c r="P33" s="87"/>
      <c r="Q33" s="87"/>
      <c r="R33" s="65"/>
      <c r="S33" s="222"/>
      <c r="T33" s="87"/>
      <c r="U33" s="87"/>
      <c r="V33" s="65"/>
      <c r="W33" s="222"/>
      <c r="X33" s="87"/>
      <c r="Y33" s="87"/>
      <c r="Z33" s="65"/>
      <c r="AA33" s="222"/>
      <c r="AB33" s="87"/>
      <c r="AC33" s="87"/>
      <c r="AD33" s="65"/>
      <c r="AE33" s="222"/>
      <c r="AF33" s="87"/>
      <c r="AG33" s="87"/>
      <c r="AH33" s="65"/>
      <c r="AI33" s="222"/>
      <c r="AJ33" s="87"/>
      <c r="AK33" s="87"/>
      <c r="AL33" s="65"/>
      <c r="AM33" s="83"/>
      <c r="AN33" s="37"/>
      <c r="AO33" s="37"/>
      <c r="AP33" s="65"/>
      <c r="AQ33" s="82"/>
      <c r="AR33" s="37"/>
      <c r="AS33" s="37"/>
      <c r="AT33" s="65"/>
      <c r="AU33" s="83"/>
      <c r="AV33" s="37"/>
      <c r="AW33" s="37"/>
      <c r="AX33" s="38"/>
      <c r="AY33" s="82"/>
      <c r="AZ33" s="37"/>
      <c r="BA33" s="37"/>
      <c r="BB33" s="65"/>
      <c r="BC33" s="213"/>
    </row>
    <row r="34" spans="1:55" s="77" customFormat="1" ht="12" customHeight="1" x14ac:dyDescent="0.15">
      <c r="A34" s="75">
        <v>0.04</v>
      </c>
      <c r="B34" s="76" t="s">
        <v>129</v>
      </c>
      <c r="C34" s="220">
        <f>SUM(C36:C37)</f>
        <v>13622553.342359997</v>
      </c>
      <c r="D34" s="221">
        <f>SUM(D36:D37)</f>
        <v>13041449.20231</v>
      </c>
      <c r="E34" s="221">
        <f>SUM(E36:E37)</f>
        <v>581104.14004999679</v>
      </c>
      <c r="F34" s="64">
        <f>+D34/C34</f>
        <v>0.95734249479919264</v>
      </c>
      <c r="G34" s="220">
        <f>SUM(G36:G37)</f>
        <v>14393976.516279999</v>
      </c>
      <c r="H34" s="221">
        <f>SUM(H36:H37)</f>
        <v>13963425.048740001</v>
      </c>
      <c r="I34" s="221">
        <f>SUM(I36:I37)</f>
        <v>430551.4675399987</v>
      </c>
      <c r="J34" s="64">
        <f>+H34/G34</f>
        <v>0.97008808045135886</v>
      </c>
      <c r="K34" s="220">
        <f>SUM(K36:K37)</f>
        <v>15299080.826710001</v>
      </c>
      <c r="L34" s="221">
        <f>SUM(L36:L37)</f>
        <v>14662442.403410001</v>
      </c>
      <c r="M34" s="221">
        <f>SUM(M36:M37)</f>
        <v>636638.42329999898</v>
      </c>
      <c r="N34" s="64">
        <f>+L34/K34</f>
        <v>0.95838714557357452</v>
      </c>
      <c r="O34" s="220">
        <f>SUM(O36:O37)</f>
        <v>16573643.699999997</v>
      </c>
      <c r="P34" s="221">
        <f>SUM(P36:P37)</f>
        <v>15797500.66618</v>
      </c>
      <c r="Q34" s="221">
        <f>SUM(Q36:Q37)</f>
        <v>776143.03381999908</v>
      </c>
      <c r="R34" s="64">
        <f>+P34/O34</f>
        <v>0.95317004227501301</v>
      </c>
      <c r="S34" s="220">
        <f>SUM(S36:S37)</f>
        <v>17536742.578899998</v>
      </c>
      <c r="T34" s="221">
        <f>SUM(T36:T37)</f>
        <v>16741950.771469999</v>
      </c>
      <c r="U34" s="221">
        <f>SUM(U36:U37)</f>
        <v>794791.80742999818</v>
      </c>
      <c r="V34" s="64">
        <f>+T34/S34</f>
        <v>0.95467848125989585</v>
      </c>
      <c r="W34" s="220">
        <f>SUM(W36:W37)</f>
        <v>19390013.042800002</v>
      </c>
      <c r="X34" s="221">
        <f>SUM(X36:X37)</f>
        <v>17977428.682870001</v>
      </c>
      <c r="Y34" s="221">
        <f>SUM(Y36:Y37)</f>
        <v>1412584.3599300021</v>
      </c>
      <c r="Z34" s="64">
        <f>+X34/W34</f>
        <v>0.92714887004913449</v>
      </c>
      <c r="AA34" s="220">
        <f>SUM(AA36:AA37)</f>
        <v>20124684.46573</v>
      </c>
      <c r="AB34" s="221">
        <f>SUM(AB36:AB37)</f>
        <v>18585628.156149998</v>
      </c>
      <c r="AC34" s="221">
        <f>+AA34-AB34</f>
        <v>1539056.309580002</v>
      </c>
      <c r="AD34" s="64">
        <f>+AB34/AA34</f>
        <v>0.9235239532723688</v>
      </c>
      <c r="AE34" s="220">
        <f>SUM(AE36:AE37)</f>
        <v>20943087.899999999</v>
      </c>
      <c r="AF34" s="221">
        <f>SUM(AF36:AF37)</f>
        <v>19416082.718590003</v>
      </c>
      <c r="AG34" s="221">
        <f>+AE34-AF34</f>
        <v>1527005.181409996</v>
      </c>
      <c r="AH34" s="64">
        <f>+AF34/AE34</f>
        <v>0.92708786838401247</v>
      </c>
      <c r="AI34" s="220">
        <f>SUM(AI36:AI37)</f>
        <v>22181642.56766</v>
      </c>
      <c r="AJ34" s="221">
        <f>SUM(AJ36:AJ37)</f>
        <v>20626448.914919998</v>
      </c>
      <c r="AK34" s="221">
        <f>+AI34-AJ34</f>
        <v>1555193.6527400017</v>
      </c>
      <c r="AL34" s="64">
        <f>+AJ34/AI34</f>
        <v>0.92988825566022715</v>
      </c>
      <c r="AM34" s="34">
        <f>SUM(AM36:AM37)</f>
        <v>22003918.844000001</v>
      </c>
      <c r="AN34" s="34">
        <f>SUM(AN36:AN37)</f>
        <v>21467926.272749998</v>
      </c>
      <c r="AO34" s="34">
        <f>+AM34-AN34</f>
        <v>535992.57125000283</v>
      </c>
      <c r="AP34" s="63">
        <f>+AN34/AM34</f>
        <v>0.97564104035058474</v>
      </c>
      <c r="AQ34" s="61">
        <f>SUM(AQ36:AQ37)</f>
        <v>26033503.899999999</v>
      </c>
      <c r="AR34" s="34">
        <f>SUM(AR36:AR37)</f>
        <v>22630085.107640002</v>
      </c>
      <c r="AS34" s="34">
        <f>+AQ34-AR34</f>
        <v>3403418.7923599966</v>
      </c>
      <c r="AT34" s="63">
        <f>+AR34/AQ34</f>
        <v>0.86926774031520215</v>
      </c>
      <c r="AU34" s="34">
        <f>SUM(AU36:AU37)</f>
        <v>27166734.131729998</v>
      </c>
      <c r="AV34" s="34">
        <f>SUM(AV36:AV37)</f>
        <v>23097923.232519999</v>
      </c>
      <c r="AW34" s="34">
        <f>+AU34-AV34</f>
        <v>4068810.8992099985</v>
      </c>
      <c r="AX34" s="35">
        <f>+AV34/AU34</f>
        <v>0.85022819160078067</v>
      </c>
      <c r="AY34" s="61">
        <f>SUM(AY36:AY37)</f>
        <v>26860726.914859995</v>
      </c>
      <c r="AZ34" s="34">
        <f>SUM(AZ36:AZ37)</f>
        <v>23393936.939490002</v>
      </c>
      <c r="BA34" s="34">
        <f>+AY34-AZ34</f>
        <v>3466789.9753699936</v>
      </c>
      <c r="BB34" s="63">
        <f>+AZ34/AY34</f>
        <v>0.8709346181747567</v>
      </c>
      <c r="BC34" s="211">
        <f>SUM(BC36:BC37)</f>
        <v>25570108.100000001</v>
      </c>
    </row>
    <row r="35" spans="1:55" s="74" customFormat="1" ht="12" customHeight="1" x14ac:dyDescent="0.15">
      <c r="A35" s="75"/>
      <c r="B35" s="81"/>
      <c r="C35" s="222"/>
      <c r="D35" s="87"/>
      <c r="E35" s="87"/>
      <c r="F35" s="65"/>
      <c r="G35" s="222"/>
      <c r="H35" s="87"/>
      <c r="I35" s="87"/>
      <c r="J35" s="65"/>
      <c r="K35" s="222"/>
      <c r="L35" s="87"/>
      <c r="M35" s="87"/>
      <c r="N35" s="65"/>
      <c r="O35" s="222"/>
      <c r="P35" s="87"/>
      <c r="Q35" s="87"/>
      <c r="R35" s="65"/>
      <c r="S35" s="222"/>
      <c r="T35" s="87"/>
      <c r="U35" s="87"/>
      <c r="V35" s="65"/>
      <c r="W35" s="222"/>
      <c r="X35" s="87"/>
      <c r="Y35" s="87"/>
      <c r="Z35" s="65"/>
      <c r="AA35" s="222"/>
      <c r="AB35" s="87"/>
      <c r="AC35" s="87"/>
      <c r="AD35" s="65"/>
      <c r="AE35" s="222"/>
      <c r="AF35" s="87"/>
      <c r="AG35" s="87"/>
      <c r="AH35" s="65"/>
      <c r="AI35" s="222"/>
      <c r="AJ35" s="87"/>
      <c r="AK35" s="87"/>
      <c r="AL35" s="65"/>
      <c r="AM35" s="83"/>
      <c r="AN35" s="37"/>
      <c r="AO35" s="37"/>
      <c r="AP35" s="65"/>
      <c r="AQ35" s="82"/>
      <c r="AR35" s="37"/>
      <c r="AS35" s="37"/>
      <c r="AT35" s="65"/>
      <c r="AU35" s="83"/>
      <c r="AV35" s="37"/>
      <c r="AW35" s="37"/>
      <c r="AX35" s="38"/>
      <c r="AY35" s="82"/>
      <c r="AZ35" s="37"/>
      <c r="BA35" s="37"/>
      <c r="BB35" s="65"/>
      <c r="BC35" s="213"/>
    </row>
    <row r="36" spans="1:55" s="74" customFormat="1" ht="12" customHeight="1" x14ac:dyDescent="0.15">
      <c r="A36" s="80" t="s">
        <v>130</v>
      </c>
      <c r="B36" s="81" t="s">
        <v>131</v>
      </c>
      <c r="C36" s="222">
        <v>10216450.991049998</v>
      </c>
      <c r="D36" s="87">
        <v>9781693.544780001</v>
      </c>
      <c r="E36" s="87">
        <f>+C36-D36</f>
        <v>434757.44626999646</v>
      </c>
      <c r="F36" s="65">
        <f>+D36/C36</f>
        <v>0.95744535488391613</v>
      </c>
      <c r="G36" s="222">
        <v>10788094.05133</v>
      </c>
      <c r="H36" s="87">
        <v>10472676.400850002</v>
      </c>
      <c r="I36" s="87">
        <f t="shared" ref="I36:I37" si="84">+G36-H36</f>
        <v>315417.65047999844</v>
      </c>
      <c r="J36" s="65">
        <f t="shared" ref="J36:J37" si="85">+H36/G36</f>
        <v>0.97076243041827093</v>
      </c>
      <c r="K36" s="222">
        <v>11477811.29569</v>
      </c>
      <c r="L36" s="87">
        <v>10994913.304810001</v>
      </c>
      <c r="M36" s="87">
        <f t="shared" ref="M36:M37" si="86">+K36-L36</f>
        <v>482897.99087999947</v>
      </c>
      <c r="N36" s="65">
        <f t="shared" ref="N36:N37" si="87">+L36/K36</f>
        <v>0.95792769383991083</v>
      </c>
      <c r="O36" s="222">
        <v>12430133.499999998</v>
      </c>
      <c r="P36" s="87">
        <v>11848739.598469999</v>
      </c>
      <c r="Q36" s="87">
        <f t="shared" ref="Q36:Q37" si="88">+O36-P36</f>
        <v>581393.90152999945</v>
      </c>
      <c r="R36" s="65">
        <f t="shared" ref="R36:R37" si="89">+P36/O36</f>
        <v>0.95322705894268955</v>
      </c>
      <c r="S36" s="222">
        <v>13080375.478899999</v>
      </c>
      <c r="T36" s="87">
        <v>12556303.98827</v>
      </c>
      <c r="U36" s="87">
        <f t="shared" ref="U36:U37" si="90">+S36-T36</f>
        <v>524071.49062999897</v>
      </c>
      <c r="V36" s="65">
        <f t="shared" ref="V36:V37" si="91">+T36/S36</f>
        <v>0.95993452240913257</v>
      </c>
      <c r="W36" s="222">
        <v>14542369.442300001</v>
      </c>
      <c r="X36" s="87">
        <v>13457799.51622</v>
      </c>
      <c r="Y36" s="87">
        <f t="shared" ref="Y36:Y37" si="92">+W36-X36</f>
        <v>1084569.9260800015</v>
      </c>
      <c r="Z36" s="65">
        <f t="shared" ref="Z36:Z37" si="93">+X36/W36</f>
        <v>0.92541999910102224</v>
      </c>
      <c r="AA36" s="222">
        <v>15092250.99202</v>
      </c>
      <c r="AB36" s="87">
        <v>13938771.66931</v>
      </c>
      <c r="AC36" s="87">
        <f t="shared" ref="AC36:AC37" si="94">+AA36-AB36</f>
        <v>1153479.32271</v>
      </c>
      <c r="AD36" s="65">
        <f t="shared" ref="AD36:AD37" si="95">+AB36/AA36</f>
        <v>0.92357141931181108</v>
      </c>
      <c r="AE36" s="222">
        <v>15707010.699999999</v>
      </c>
      <c r="AF36" s="87">
        <v>14561535.897990001</v>
      </c>
      <c r="AG36" s="87">
        <f t="shared" ref="AG36:AG37" si="96">+AE36-AF36</f>
        <v>1145474.8020099979</v>
      </c>
      <c r="AH36" s="65">
        <f t="shared" ref="AH36:AH37" si="97">+AF36/AE36</f>
        <v>0.92707238672664827</v>
      </c>
      <c r="AI36" s="222">
        <v>16636094.875469999</v>
      </c>
      <c r="AJ36" s="87">
        <v>15467597.48755</v>
      </c>
      <c r="AK36" s="87">
        <f t="shared" ref="AK36:AK37" si="98">+AI36-AJ36</f>
        <v>1168497.3879199997</v>
      </c>
      <c r="AL36" s="65">
        <f t="shared" ref="AL36:AL37" si="99">+AJ36/AI36</f>
        <v>0.92976131738446899</v>
      </c>
      <c r="AM36" s="83">
        <v>16505968.674000001</v>
      </c>
      <c r="AN36" s="83">
        <v>16103254.132299997</v>
      </c>
      <c r="AO36" s="83">
        <f t="shared" ref="AO36:AO37" si="100">+AM36-AN36</f>
        <v>402714.54170000367</v>
      </c>
      <c r="AP36" s="66">
        <f t="shared" ref="AP36:AP37" si="101">+AN36/AM36</f>
        <v>0.97560188380010959</v>
      </c>
      <c r="AQ36" s="82">
        <v>19481142.199999999</v>
      </c>
      <c r="AR36" s="83">
        <v>16972340.592150003</v>
      </c>
      <c r="AS36" s="83">
        <f t="shared" ref="AS36:AS37" si="102">+AQ36-AR36</f>
        <v>2508801.6078499965</v>
      </c>
      <c r="AT36" s="66">
        <f t="shared" ref="AT36:AT37" si="103">+AR36/AQ36</f>
        <v>0.87121896744586169</v>
      </c>
      <c r="AU36" s="83">
        <v>20215801.802159999</v>
      </c>
      <c r="AV36" s="83">
        <v>17323007.616119999</v>
      </c>
      <c r="AW36" s="83">
        <f t="shared" ref="AW36:AW37" si="104">+AU36-AV36</f>
        <v>2892794.1860399991</v>
      </c>
      <c r="AX36" s="39">
        <f t="shared" ref="AX36:AX37" si="105">+AV36/AU36</f>
        <v>0.85690430612893564</v>
      </c>
      <c r="AY36" s="82">
        <v>20099503.036119998</v>
      </c>
      <c r="AZ36" s="83">
        <v>17526622.909790002</v>
      </c>
      <c r="BA36" s="83">
        <f t="shared" ref="BA36:BA37" si="106">+AY36-AZ36</f>
        <v>2572880.1263299957</v>
      </c>
      <c r="BB36" s="66">
        <f t="shared" ref="BB36:BB37" si="107">+AZ36/AY36</f>
        <v>0.87199284869350357</v>
      </c>
      <c r="BC36" s="213">
        <v>19177499.800000001</v>
      </c>
    </row>
    <row r="37" spans="1:55" s="74" customFormat="1" ht="12" customHeight="1" x14ac:dyDescent="0.15">
      <c r="A37" s="80" t="s">
        <v>132</v>
      </c>
      <c r="B37" s="81" t="s">
        <v>133</v>
      </c>
      <c r="C37" s="222">
        <v>3406102.3513099998</v>
      </c>
      <c r="D37" s="87">
        <v>3259755.6575299995</v>
      </c>
      <c r="E37" s="87">
        <f>+C37-D37</f>
        <v>146346.69378000032</v>
      </c>
      <c r="F37" s="65">
        <f>+D37/C37</f>
        <v>0.95703397059582929</v>
      </c>
      <c r="G37" s="222">
        <v>3605882.4649499999</v>
      </c>
      <c r="H37" s="87">
        <v>3490748.6478899997</v>
      </c>
      <c r="I37" s="87">
        <f t="shared" si="84"/>
        <v>115133.81706000026</v>
      </c>
      <c r="J37" s="65">
        <f t="shared" si="85"/>
        <v>0.9680705574352112</v>
      </c>
      <c r="K37" s="222">
        <v>3821269.5310199996</v>
      </c>
      <c r="L37" s="87">
        <v>3667529.0986000001</v>
      </c>
      <c r="M37" s="87">
        <f t="shared" si="86"/>
        <v>153740.4324199995</v>
      </c>
      <c r="N37" s="65">
        <f t="shared" si="87"/>
        <v>0.95976718439461606</v>
      </c>
      <c r="O37" s="222">
        <v>4143510.1999999997</v>
      </c>
      <c r="P37" s="87">
        <v>3948761.0677100001</v>
      </c>
      <c r="Q37" s="87">
        <f t="shared" si="88"/>
        <v>194749.13228999963</v>
      </c>
      <c r="R37" s="65">
        <f t="shared" si="89"/>
        <v>0.95299899773626728</v>
      </c>
      <c r="S37" s="222">
        <v>4456367.0999999996</v>
      </c>
      <c r="T37" s="87">
        <v>4185646.7832000004</v>
      </c>
      <c r="U37" s="87">
        <f t="shared" si="90"/>
        <v>270720.31679999921</v>
      </c>
      <c r="V37" s="65">
        <f t="shared" si="91"/>
        <v>0.93925089411956231</v>
      </c>
      <c r="W37" s="222">
        <v>4847643.6005000006</v>
      </c>
      <c r="X37" s="87">
        <v>4519629.16665</v>
      </c>
      <c r="Y37" s="87">
        <f t="shared" si="92"/>
        <v>328014.43385000061</v>
      </c>
      <c r="Z37" s="65">
        <f t="shared" si="93"/>
        <v>0.93233528268947652</v>
      </c>
      <c r="AA37" s="222">
        <v>5032433.4737099996</v>
      </c>
      <c r="AB37" s="87">
        <v>4646856.4868400004</v>
      </c>
      <c r="AC37" s="87">
        <f t="shared" si="94"/>
        <v>385576.98686999921</v>
      </c>
      <c r="AD37" s="65">
        <f t="shared" si="95"/>
        <v>0.92338160278038506</v>
      </c>
      <c r="AE37" s="222">
        <v>5236077.2</v>
      </c>
      <c r="AF37" s="87">
        <v>4854546.8206000002</v>
      </c>
      <c r="AG37" s="87">
        <f t="shared" si="96"/>
        <v>381530.37939999998</v>
      </c>
      <c r="AH37" s="65">
        <f t="shared" si="97"/>
        <v>0.92713430974623523</v>
      </c>
      <c r="AI37" s="222">
        <v>5545547.6921900008</v>
      </c>
      <c r="AJ37" s="87">
        <v>5158851.4273699997</v>
      </c>
      <c r="AK37" s="87">
        <f t="shared" si="98"/>
        <v>386696.26482000109</v>
      </c>
      <c r="AL37" s="65">
        <f t="shared" si="99"/>
        <v>0.93026905793911041</v>
      </c>
      <c r="AM37" s="83">
        <v>5497950.1699999999</v>
      </c>
      <c r="AN37" s="83">
        <v>5364672.1404500008</v>
      </c>
      <c r="AO37" s="83">
        <f t="shared" si="100"/>
        <v>133278.02954999916</v>
      </c>
      <c r="AP37" s="66">
        <f t="shared" si="101"/>
        <v>0.97575859630790374</v>
      </c>
      <c r="AQ37" s="82">
        <v>6552361.7000000002</v>
      </c>
      <c r="AR37" s="83">
        <v>5657744.5154900001</v>
      </c>
      <c r="AS37" s="83">
        <f t="shared" si="102"/>
        <v>894617.18451000005</v>
      </c>
      <c r="AT37" s="66">
        <f t="shared" si="103"/>
        <v>0.86346645294169277</v>
      </c>
      <c r="AU37" s="83">
        <v>6950932.3295700001</v>
      </c>
      <c r="AV37" s="83">
        <v>5774915.6163999997</v>
      </c>
      <c r="AW37" s="83">
        <f t="shared" si="104"/>
        <v>1176016.7131700004</v>
      </c>
      <c r="AX37" s="39">
        <f t="shared" si="105"/>
        <v>0.83081165843507054</v>
      </c>
      <c r="AY37" s="82">
        <v>6761223.8787399996</v>
      </c>
      <c r="AZ37" s="83">
        <v>5867314.0296999998</v>
      </c>
      <c r="BA37" s="83">
        <f t="shared" si="106"/>
        <v>893909.84903999977</v>
      </c>
      <c r="BB37" s="66">
        <f t="shared" si="107"/>
        <v>0.86778875170058911</v>
      </c>
      <c r="BC37" s="213">
        <v>6392608.2999999998</v>
      </c>
    </row>
    <row r="38" spans="1:55" s="74" customFormat="1" ht="12" customHeight="1" x14ac:dyDescent="0.15">
      <c r="A38" s="75"/>
      <c r="B38" s="81"/>
      <c r="C38" s="222"/>
      <c r="D38" s="87"/>
      <c r="E38" s="87"/>
      <c r="F38" s="65"/>
      <c r="G38" s="222"/>
      <c r="H38" s="87"/>
      <c r="I38" s="87"/>
      <c r="J38" s="65"/>
      <c r="K38" s="222"/>
      <c r="L38" s="87"/>
      <c r="M38" s="87"/>
      <c r="N38" s="65"/>
      <c r="O38" s="222"/>
      <c r="P38" s="87"/>
      <c r="Q38" s="87"/>
      <c r="R38" s="65"/>
      <c r="S38" s="222"/>
      <c r="T38" s="87"/>
      <c r="U38" s="87"/>
      <c r="V38" s="65"/>
      <c r="W38" s="222"/>
      <c r="X38" s="87"/>
      <c r="Y38" s="87"/>
      <c r="Z38" s="65"/>
      <c r="AA38" s="222"/>
      <c r="AB38" s="87"/>
      <c r="AC38" s="87"/>
      <c r="AD38" s="65"/>
      <c r="AE38" s="222"/>
      <c r="AF38" s="87"/>
      <c r="AG38" s="87"/>
      <c r="AH38" s="65"/>
      <c r="AI38" s="222"/>
      <c r="AJ38" s="87"/>
      <c r="AK38" s="87"/>
      <c r="AL38" s="65"/>
      <c r="AM38" s="83"/>
      <c r="AN38" s="37"/>
      <c r="AO38" s="37"/>
      <c r="AP38" s="65"/>
      <c r="AQ38" s="82"/>
      <c r="AR38" s="37"/>
      <c r="AS38" s="37"/>
      <c r="AT38" s="65"/>
      <c r="AU38" s="83"/>
      <c r="AV38" s="37"/>
      <c r="AW38" s="37"/>
      <c r="AX38" s="38"/>
      <c r="AY38" s="82"/>
      <c r="AZ38" s="37"/>
      <c r="BA38" s="37"/>
      <c r="BB38" s="65"/>
      <c r="BC38" s="213"/>
    </row>
    <row r="39" spans="1:55" s="77" customFormat="1" ht="12" customHeight="1" x14ac:dyDescent="0.15">
      <c r="A39" s="75">
        <v>0.05</v>
      </c>
      <c r="B39" s="76" t="s">
        <v>134</v>
      </c>
      <c r="C39" s="220">
        <f>SUM(C41:C45)</f>
        <v>83219880.412900001</v>
      </c>
      <c r="D39" s="221">
        <f t="shared" ref="D39:E39" si="108">SUM(D41:D45)</f>
        <v>78544452.671470001</v>
      </c>
      <c r="E39" s="221">
        <f t="shared" si="108"/>
        <v>4675427.7414300013</v>
      </c>
      <c r="F39" s="64">
        <f>+D39/C39</f>
        <v>0.94381837947576219</v>
      </c>
      <c r="G39" s="220">
        <f>SUM(G41:G45)</f>
        <v>88173844.123079985</v>
      </c>
      <c r="H39" s="221">
        <f t="shared" ref="H39:I39" si="109">SUM(H41:H45)</f>
        <v>84891554.400219992</v>
      </c>
      <c r="I39" s="221">
        <f t="shared" si="109"/>
        <v>3282289.7228599968</v>
      </c>
      <c r="J39" s="64">
        <f>+H39/G39</f>
        <v>0.96277479160057589</v>
      </c>
      <c r="K39" s="220">
        <f>SUM(K41:K45)</f>
        <v>94050349.775150001</v>
      </c>
      <c r="L39" s="221">
        <f t="shared" ref="L39:M39" si="110">SUM(L41:L45)</f>
        <v>88935155.724359989</v>
      </c>
      <c r="M39" s="221">
        <f t="shared" si="110"/>
        <v>5115194.0507899895</v>
      </c>
      <c r="N39" s="64">
        <f>+L39/K39</f>
        <v>0.94561217408527332</v>
      </c>
      <c r="O39" s="220">
        <f>SUM(O41:O45)</f>
        <v>105633419.6992</v>
      </c>
      <c r="P39" s="221">
        <f t="shared" ref="P39:Q39" si="111">SUM(P41:P45)</f>
        <v>96510969.475559995</v>
      </c>
      <c r="Q39" s="221">
        <f t="shared" si="111"/>
        <v>9122450.2236399949</v>
      </c>
      <c r="R39" s="64">
        <f>+P39/O39</f>
        <v>0.91364049133676684</v>
      </c>
      <c r="S39" s="220">
        <f>SUM(S41:S45)</f>
        <v>111246701.97889999</v>
      </c>
      <c r="T39" s="221">
        <f t="shared" ref="T39:U39" si="112">SUM(T41:T45)</f>
        <v>102791824.75119001</v>
      </c>
      <c r="U39" s="221">
        <f t="shared" si="112"/>
        <v>8454877.2277099974</v>
      </c>
      <c r="V39" s="64">
        <f>+T39/S39</f>
        <v>0.92399885050692465</v>
      </c>
      <c r="W39" s="220">
        <f>SUM(W41:W45)</f>
        <v>126764742.0896</v>
      </c>
      <c r="X39" s="221">
        <f t="shared" ref="X39:Y39" si="113">SUM(X41:X45)</f>
        <v>115031204.05554</v>
      </c>
      <c r="Y39" s="221">
        <f t="shared" si="113"/>
        <v>11733538.034059998</v>
      </c>
      <c r="Z39" s="64">
        <f>+X39/W39</f>
        <v>0.90743847350104268</v>
      </c>
      <c r="AA39" s="220">
        <f>SUM(AA41:AA45)</f>
        <v>131028153.80222999</v>
      </c>
      <c r="AB39" s="221">
        <f t="shared" ref="AB39" si="114">SUM(AB41:AB45)</f>
        <v>119304629.98507001</v>
      </c>
      <c r="AC39" s="221">
        <f>+AA39-AB39</f>
        <v>11723523.817159981</v>
      </c>
      <c r="AD39" s="64">
        <f>+AB39/AA39</f>
        <v>0.91052668089290856</v>
      </c>
      <c r="AE39" s="220">
        <f>SUM(AE41:AE45)</f>
        <v>135765171.5</v>
      </c>
      <c r="AF39" s="221">
        <f t="shared" ref="AF39" si="115">SUM(AF41:AF45)</f>
        <v>124635413.38810001</v>
      </c>
      <c r="AG39" s="221">
        <f>+AE39-AF39</f>
        <v>11129758.111899987</v>
      </c>
      <c r="AH39" s="64">
        <f>+AF39/AE39</f>
        <v>0.91802199349853153</v>
      </c>
      <c r="AI39" s="220">
        <f>SUM(AI41:AI45)</f>
        <v>144652960.48886999</v>
      </c>
      <c r="AJ39" s="221">
        <f t="shared" ref="AJ39" si="116">SUM(AJ41:AJ45)</f>
        <v>132552691.85700001</v>
      </c>
      <c r="AK39" s="221">
        <f>+AI39-AJ39</f>
        <v>12100268.631869987</v>
      </c>
      <c r="AL39" s="64">
        <f>+AJ39/AI39</f>
        <v>0.91634966480481395</v>
      </c>
      <c r="AM39" s="34">
        <f>SUM(AM41:AM45)</f>
        <v>141743714.95142001</v>
      </c>
      <c r="AN39" s="34">
        <f t="shared" ref="AN39" si="117">SUM(AN41:AN45)</f>
        <v>137554716.67515999</v>
      </c>
      <c r="AO39" s="34">
        <f>+AM39-AN39</f>
        <v>4188998.2762600183</v>
      </c>
      <c r="AP39" s="63">
        <f>+AN39/AM39</f>
        <v>0.97044667357776171</v>
      </c>
      <c r="AQ39" s="61">
        <f>SUM(AQ41:AQ45)</f>
        <v>171571063.16037998</v>
      </c>
      <c r="AR39" s="34">
        <f t="shared" ref="AR39" si="118">SUM(AR41:AR45)</f>
        <v>145158489.14736</v>
      </c>
      <c r="AS39" s="34">
        <f>+AQ39-AR39</f>
        <v>26412574.013019979</v>
      </c>
      <c r="AT39" s="63">
        <f>+AR39/AQ39</f>
        <v>0.84605461127014048</v>
      </c>
      <c r="AU39" s="34">
        <f>SUM(AU41:AU45)</f>
        <v>174396555.56381997</v>
      </c>
      <c r="AV39" s="34">
        <f t="shared" ref="AV39" si="119">SUM(AV41:AV45)</f>
        <v>147462518.88600999</v>
      </c>
      <c r="AW39" s="34">
        <f>+AU39-AV39</f>
        <v>26934036.677809983</v>
      </c>
      <c r="AX39" s="35">
        <f>+AV39/AU39</f>
        <v>0.8455586660485761</v>
      </c>
      <c r="AY39" s="61">
        <f>SUM(AY41:AY45)</f>
        <v>172428164.88766998</v>
      </c>
      <c r="AZ39" s="34">
        <f t="shared" ref="AZ39" si="120">SUM(AZ41:AZ45)</f>
        <v>149382653.50773001</v>
      </c>
      <c r="BA39" s="34">
        <f>+AY39-AZ39</f>
        <v>23045511.379939973</v>
      </c>
      <c r="BB39" s="63">
        <f>+AZ39/AY39</f>
        <v>0.86634717480782097</v>
      </c>
      <c r="BC39" s="211">
        <f>SUM(BC41:BC45)</f>
        <v>173031324.10000002</v>
      </c>
    </row>
    <row r="40" spans="1:55" s="74" customFormat="1" ht="12" customHeight="1" x14ac:dyDescent="0.15">
      <c r="A40" s="75"/>
      <c r="B40" s="81"/>
      <c r="C40" s="222"/>
      <c r="D40" s="87"/>
      <c r="E40" s="87"/>
      <c r="F40" s="65"/>
      <c r="G40" s="222"/>
      <c r="H40" s="87"/>
      <c r="I40" s="87"/>
      <c r="J40" s="65"/>
      <c r="K40" s="222"/>
      <c r="L40" s="87"/>
      <c r="M40" s="87"/>
      <c r="N40" s="65"/>
      <c r="O40" s="222"/>
      <c r="P40" s="87"/>
      <c r="Q40" s="87"/>
      <c r="R40" s="65"/>
      <c r="S40" s="222"/>
      <c r="T40" s="87"/>
      <c r="U40" s="87"/>
      <c r="V40" s="65"/>
      <c r="W40" s="222"/>
      <c r="X40" s="87"/>
      <c r="Y40" s="87"/>
      <c r="Z40" s="65"/>
      <c r="AA40" s="222"/>
      <c r="AB40" s="87"/>
      <c r="AC40" s="87"/>
      <c r="AD40" s="65"/>
      <c r="AE40" s="222"/>
      <c r="AF40" s="87"/>
      <c r="AG40" s="87"/>
      <c r="AH40" s="65"/>
      <c r="AI40" s="222"/>
      <c r="AJ40" s="87"/>
      <c r="AK40" s="87"/>
      <c r="AL40" s="65"/>
      <c r="AM40" s="83"/>
      <c r="AN40" s="37"/>
      <c r="AO40" s="37"/>
      <c r="AP40" s="65"/>
      <c r="AQ40" s="82"/>
      <c r="AR40" s="37"/>
      <c r="AS40" s="37"/>
      <c r="AT40" s="65"/>
      <c r="AU40" s="83"/>
      <c r="AV40" s="37"/>
      <c r="AW40" s="37"/>
      <c r="AX40" s="38"/>
      <c r="AY40" s="82"/>
      <c r="AZ40" s="37"/>
      <c r="BA40" s="37"/>
      <c r="BB40" s="65"/>
      <c r="BC40" s="213"/>
    </row>
    <row r="41" spans="1:55" s="74" customFormat="1" ht="12" customHeight="1" x14ac:dyDescent="0.15">
      <c r="A41" s="80" t="s">
        <v>135</v>
      </c>
      <c r="B41" s="81" t="s">
        <v>136</v>
      </c>
      <c r="C41" s="222">
        <v>33343510.911680005</v>
      </c>
      <c r="D41" s="87">
        <v>32006284.875690002</v>
      </c>
      <c r="E41" s="87">
        <f t="shared" ref="E41:E45" si="121">+C41-D41</f>
        <v>1337226.0359900035</v>
      </c>
      <c r="F41" s="65">
        <f t="shared" ref="F41:F45" si="122">+D41/C41</f>
        <v>0.95989546393203651</v>
      </c>
      <c r="G41" s="222">
        <v>35369290.38352</v>
      </c>
      <c r="H41" s="87">
        <v>34374625.520669997</v>
      </c>
      <c r="I41" s="87">
        <f t="shared" ref="I41:I45" si="123">+G41-H41</f>
        <v>994664.86285000294</v>
      </c>
      <c r="J41" s="65">
        <f t="shared" ref="J41:J45" si="124">+H41/G41</f>
        <v>0.97187772635343972</v>
      </c>
      <c r="K41" s="222">
        <v>37621281.907569997</v>
      </c>
      <c r="L41" s="87">
        <v>36046944.714660004</v>
      </c>
      <c r="M41" s="87">
        <f t="shared" ref="M41:M45" si="125">+K41-L41</f>
        <v>1574337.1929099932</v>
      </c>
      <c r="N41" s="65">
        <f t="shared" ref="N41:N45" si="126">+L41/K41</f>
        <v>0.95815301571121603</v>
      </c>
      <c r="O41" s="222">
        <v>40769962.399999991</v>
      </c>
      <c r="P41" s="87">
        <v>38868860.376110002</v>
      </c>
      <c r="Q41" s="87">
        <f t="shared" ref="Q41:Q45" si="127">+O41-P41</f>
        <v>1901102.0238899887</v>
      </c>
      <c r="R41" s="65">
        <f t="shared" ref="R41:R45" si="128">+P41/O41</f>
        <v>0.95337003244599539</v>
      </c>
      <c r="S41" s="222">
        <v>42880558.5</v>
      </c>
      <c r="T41" s="87">
        <v>41184080.038860001</v>
      </c>
      <c r="U41" s="87">
        <f t="shared" ref="U41:U45" si="129">+S41-T41</f>
        <v>1696478.4611399993</v>
      </c>
      <c r="V41" s="65">
        <f t="shared" ref="V41:V45" si="130">+T41/S41</f>
        <v>0.96043711834723422</v>
      </c>
      <c r="W41" s="222">
        <v>49237195.019450001</v>
      </c>
      <c r="X41" s="87">
        <v>45477009.902029999</v>
      </c>
      <c r="Y41" s="87">
        <f t="shared" ref="Y41:Y45" si="131">+W41-X41</f>
        <v>3760185.1174200028</v>
      </c>
      <c r="Z41" s="65">
        <f t="shared" ref="Z41:Z45" si="132">+X41/W41</f>
        <v>0.92363120774986007</v>
      </c>
      <c r="AA41" s="222">
        <v>51061306.871969998</v>
      </c>
      <c r="AB41" s="87">
        <v>47205822.908760004</v>
      </c>
      <c r="AC41" s="87">
        <f t="shared" ref="AC41:AC45" si="133">+AA41-AB41</f>
        <v>3855483.9632099941</v>
      </c>
      <c r="AD41" s="65">
        <f t="shared" ref="AD41:AD45" si="134">+AB41/AA41</f>
        <v>0.92449304180801428</v>
      </c>
      <c r="AE41" s="222">
        <v>53183056</v>
      </c>
      <c r="AF41" s="87">
        <v>49317236.018239997</v>
      </c>
      <c r="AG41" s="87">
        <f t="shared" ref="AG41:AG45" si="135">+AE41-AF41</f>
        <v>3865819.9817600027</v>
      </c>
      <c r="AH41" s="65">
        <f t="shared" ref="AH41:AH45" si="136">+AF41/AE41</f>
        <v>0.92731105971495875</v>
      </c>
      <c r="AI41" s="222">
        <v>56338554.175400004</v>
      </c>
      <c r="AJ41" s="87">
        <v>52411249.474500008</v>
      </c>
      <c r="AK41" s="87">
        <f t="shared" ref="AK41:AK45" si="137">+AI41-AJ41</f>
        <v>3927304.7008999959</v>
      </c>
      <c r="AL41" s="65">
        <f t="shared" ref="AL41:AL45" si="138">+AJ41/AI41</f>
        <v>0.93029099240507596</v>
      </c>
      <c r="AM41" s="83">
        <v>55805103.512649998</v>
      </c>
      <c r="AN41" s="83">
        <v>54522389.979209997</v>
      </c>
      <c r="AO41" s="83">
        <f t="shared" ref="AO41:AO45" si="139">+AM41-AN41</f>
        <v>1282713.5334400013</v>
      </c>
      <c r="AP41" s="66">
        <f t="shared" ref="AP41:AP45" si="140">+AN41/AM41</f>
        <v>0.97701440454905286</v>
      </c>
      <c r="AQ41" s="82">
        <v>66413991.560779996</v>
      </c>
      <c r="AR41" s="83">
        <v>57442177.742249995</v>
      </c>
      <c r="AS41" s="83">
        <f t="shared" ref="AS41:AS45" si="141">+AQ41-AR41</f>
        <v>8971813.8185300007</v>
      </c>
      <c r="AT41" s="66">
        <f t="shared" ref="AT41:AT45" si="142">+AR41/AQ41</f>
        <v>0.86491078750598394</v>
      </c>
      <c r="AU41" s="83">
        <v>69221357.871429995</v>
      </c>
      <c r="AV41" s="83">
        <v>58666966.047150001</v>
      </c>
      <c r="AW41" s="83">
        <f t="shared" ref="AW41:AW45" si="143">+AU41-AV41</f>
        <v>10554391.824279994</v>
      </c>
      <c r="AX41" s="39">
        <f t="shared" ref="AX41:AX45" si="144">+AV41/AU41</f>
        <v>0.84752694617919144</v>
      </c>
      <c r="AY41" s="82">
        <v>67945329.476020008</v>
      </c>
      <c r="AZ41" s="83">
        <v>59392257.75423</v>
      </c>
      <c r="BA41" s="83">
        <f t="shared" ref="BA41:BA45" si="145">+AY41-AZ41</f>
        <v>8553071.7217900082</v>
      </c>
      <c r="BB41" s="66">
        <f t="shared" ref="BB41:BB45" si="146">+AZ41/AY41</f>
        <v>0.87411832737070394</v>
      </c>
      <c r="BC41" s="213">
        <v>69294255.299999997</v>
      </c>
    </row>
    <row r="42" spans="1:55" s="74" customFormat="1" ht="12" customHeight="1" x14ac:dyDescent="0.15">
      <c r="A42" s="80" t="s">
        <v>137</v>
      </c>
      <c r="B42" s="81" t="s">
        <v>138</v>
      </c>
      <c r="C42" s="222">
        <v>16632726.306079999</v>
      </c>
      <c r="D42" s="87">
        <v>16350860.8719</v>
      </c>
      <c r="E42" s="87">
        <f t="shared" si="121"/>
        <v>281865.43417999893</v>
      </c>
      <c r="F42" s="65">
        <f t="shared" si="122"/>
        <v>0.98305356386000509</v>
      </c>
      <c r="G42" s="222">
        <v>17885634.366549999</v>
      </c>
      <c r="H42" s="87">
        <v>17534804.043699998</v>
      </c>
      <c r="I42" s="87">
        <f t="shared" si="123"/>
        <v>350830.32285000011</v>
      </c>
      <c r="J42" s="65">
        <f t="shared" si="124"/>
        <v>0.98038479845556226</v>
      </c>
      <c r="K42" s="222">
        <v>18818846.898310002</v>
      </c>
      <c r="L42" s="87">
        <v>18166617.5636</v>
      </c>
      <c r="M42" s="87">
        <f t="shared" si="125"/>
        <v>652229.33471000195</v>
      </c>
      <c r="N42" s="65">
        <f t="shared" si="126"/>
        <v>0.96534169504463241</v>
      </c>
      <c r="O42" s="222">
        <v>21057939.699999999</v>
      </c>
      <c r="P42" s="87">
        <v>19786603.133929998</v>
      </c>
      <c r="Q42" s="87">
        <f t="shared" si="127"/>
        <v>1271336.5660700016</v>
      </c>
      <c r="R42" s="65">
        <f t="shared" si="128"/>
        <v>0.93962673537003238</v>
      </c>
      <c r="S42" s="222">
        <v>22286449.078899998</v>
      </c>
      <c r="T42" s="87">
        <v>20971692.41398</v>
      </c>
      <c r="U42" s="87">
        <f t="shared" si="129"/>
        <v>1314756.6649199985</v>
      </c>
      <c r="V42" s="65">
        <f t="shared" si="130"/>
        <v>0.94100645373045266</v>
      </c>
      <c r="W42" s="222">
        <v>24007136.685099997</v>
      </c>
      <c r="X42" s="87">
        <v>22254182.557899997</v>
      </c>
      <c r="Y42" s="87">
        <f t="shared" si="131"/>
        <v>1752954.1272</v>
      </c>
      <c r="Z42" s="65">
        <f t="shared" si="132"/>
        <v>0.92698195748233614</v>
      </c>
      <c r="AA42" s="222">
        <v>25444766.656409997</v>
      </c>
      <c r="AB42" s="87">
        <v>22921806.365450006</v>
      </c>
      <c r="AC42" s="87">
        <f t="shared" si="133"/>
        <v>2522960.2909599915</v>
      </c>
      <c r="AD42" s="65">
        <f t="shared" si="134"/>
        <v>0.90084561100408389</v>
      </c>
      <c r="AE42" s="222">
        <v>26008818.800000001</v>
      </c>
      <c r="AF42" s="87">
        <v>23702093.506170001</v>
      </c>
      <c r="AG42" s="87">
        <f t="shared" si="135"/>
        <v>2306725.2938299999</v>
      </c>
      <c r="AH42" s="65">
        <f t="shared" si="136"/>
        <v>0.91130987871583002</v>
      </c>
      <c r="AI42" s="222">
        <v>27542556.66</v>
      </c>
      <c r="AJ42" s="87">
        <v>24982750.356539998</v>
      </c>
      <c r="AK42" s="87">
        <f t="shared" si="137"/>
        <v>2559806.3034600019</v>
      </c>
      <c r="AL42" s="65">
        <f t="shared" si="138"/>
        <v>0.90705996051638871</v>
      </c>
      <c r="AM42" s="83">
        <v>26431249.9782</v>
      </c>
      <c r="AN42" s="83">
        <v>25676352.817759998</v>
      </c>
      <c r="AO42" s="83">
        <f t="shared" si="139"/>
        <v>754897.16044000164</v>
      </c>
      <c r="AP42" s="66">
        <f t="shared" si="140"/>
        <v>0.97143921830928814</v>
      </c>
      <c r="AQ42" s="82">
        <v>30713621.499599997</v>
      </c>
      <c r="AR42" s="83">
        <v>27236516.016310006</v>
      </c>
      <c r="AS42" s="83">
        <f t="shared" si="141"/>
        <v>3477105.4832899906</v>
      </c>
      <c r="AT42" s="66">
        <f t="shared" si="142"/>
        <v>0.88678946625244848</v>
      </c>
      <c r="AU42" s="83">
        <v>49856412.808690004</v>
      </c>
      <c r="AV42" s="83">
        <v>44896638.314449996</v>
      </c>
      <c r="AW42" s="83">
        <f t="shared" si="143"/>
        <v>4959774.4942400083</v>
      </c>
      <c r="AX42" s="39">
        <f t="shared" si="144"/>
        <v>0.90051882566698593</v>
      </c>
      <c r="AY42" s="82">
        <v>50049500.979509994</v>
      </c>
      <c r="AZ42" s="83">
        <v>45499677.487210006</v>
      </c>
      <c r="BA42" s="83">
        <f t="shared" si="145"/>
        <v>4549823.4922999889</v>
      </c>
      <c r="BB42" s="66">
        <f t="shared" si="146"/>
        <v>0.90909352934082877</v>
      </c>
      <c r="BC42" s="213">
        <v>49036511.600000001</v>
      </c>
    </row>
    <row r="43" spans="1:55" s="74" customFormat="1" ht="12" customHeight="1" x14ac:dyDescent="0.15">
      <c r="A43" s="80" t="s">
        <v>139</v>
      </c>
      <c r="B43" s="81" t="s">
        <v>140</v>
      </c>
      <c r="C43" s="222">
        <v>20425558.51145</v>
      </c>
      <c r="D43" s="87">
        <v>19715984.969889998</v>
      </c>
      <c r="E43" s="87">
        <f t="shared" si="121"/>
        <v>709573.54156000167</v>
      </c>
      <c r="F43" s="65">
        <f t="shared" si="122"/>
        <v>0.96526050726288659</v>
      </c>
      <c r="G43" s="222">
        <v>21580896.180749997</v>
      </c>
      <c r="H43" s="87">
        <v>21063814.888670001</v>
      </c>
      <c r="I43" s="87">
        <f t="shared" si="123"/>
        <v>517081.29207999632</v>
      </c>
      <c r="J43" s="65">
        <f t="shared" si="124"/>
        <v>0.97603986008045263</v>
      </c>
      <c r="K43" s="222">
        <v>22963049.999209996</v>
      </c>
      <c r="L43" s="87">
        <v>21985352.28413</v>
      </c>
      <c r="M43" s="87">
        <f t="shared" si="125"/>
        <v>977697.71507999673</v>
      </c>
      <c r="N43" s="65">
        <f t="shared" si="126"/>
        <v>0.95742300281915371</v>
      </c>
      <c r="O43" s="222">
        <v>24859964.600000005</v>
      </c>
      <c r="P43" s="87">
        <v>23706417.998210002</v>
      </c>
      <c r="Q43" s="87">
        <f t="shared" si="127"/>
        <v>1153546.6017900035</v>
      </c>
      <c r="R43" s="65">
        <f t="shared" si="128"/>
        <v>0.95359822025691854</v>
      </c>
      <c r="S43" s="222">
        <v>26736609.300000001</v>
      </c>
      <c r="T43" s="87">
        <v>25119534.215240002</v>
      </c>
      <c r="U43" s="87">
        <f t="shared" si="129"/>
        <v>1617075.0847599991</v>
      </c>
      <c r="V43" s="65">
        <f t="shared" si="130"/>
        <v>0.93951831862389523</v>
      </c>
      <c r="W43" s="222">
        <v>28495948.517049994</v>
      </c>
      <c r="X43" s="87">
        <v>26921983.081689999</v>
      </c>
      <c r="Y43" s="87">
        <f t="shared" si="131"/>
        <v>1573965.4353599958</v>
      </c>
      <c r="Z43" s="65">
        <f t="shared" si="132"/>
        <v>0.944765290601987</v>
      </c>
      <c r="AA43" s="222">
        <v>29754768.647640005</v>
      </c>
      <c r="AB43" s="87">
        <v>27885899.327130001</v>
      </c>
      <c r="AC43" s="87">
        <f t="shared" si="133"/>
        <v>1868869.3205100037</v>
      </c>
      <c r="AD43" s="65">
        <f t="shared" si="134"/>
        <v>0.93719093088434302</v>
      </c>
      <c r="AE43" s="222">
        <v>31299646.399999999</v>
      </c>
      <c r="AF43" s="87">
        <v>29136184.333720006</v>
      </c>
      <c r="AG43" s="87">
        <f t="shared" si="135"/>
        <v>2163462.0662799925</v>
      </c>
      <c r="AH43" s="65">
        <f t="shared" si="136"/>
        <v>0.93087902532087419</v>
      </c>
      <c r="AI43" s="222">
        <v>33271108.450369999</v>
      </c>
      <c r="AJ43" s="87">
        <v>30956844.434120003</v>
      </c>
      <c r="AK43" s="87">
        <f t="shared" si="137"/>
        <v>2314264.0162499957</v>
      </c>
      <c r="AL43" s="65">
        <f t="shared" si="138"/>
        <v>0.9304422327947941</v>
      </c>
      <c r="AM43" s="83">
        <v>32533999.307470005</v>
      </c>
      <c r="AN43" s="83">
        <v>32199160.502840001</v>
      </c>
      <c r="AO43" s="83">
        <f t="shared" si="139"/>
        <v>334838.80463000387</v>
      </c>
      <c r="AP43" s="66">
        <f t="shared" si="140"/>
        <v>0.98970803431002952</v>
      </c>
      <c r="AQ43" s="82">
        <v>38975477.5</v>
      </c>
      <c r="AR43" s="83">
        <v>33956933.614220001</v>
      </c>
      <c r="AS43" s="83">
        <f t="shared" si="141"/>
        <v>5018543.8857799992</v>
      </c>
      <c r="AT43" s="66">
        <f t="shared" si="142"/>
        <v>0.87123842457658152</v>
      </c>
      <c r="AU43" s="83">
        <v>19938102.312270001</v>
      </c>
      <c r="AV43" s="83">
        <v>17328069.401659999</v>
      </c>
      <c r="AW43" s="83">
        <f t="shared" si="143"/>
        <v>2610032.9106100015</v>
      </c>
      <c r="AX43" s="39">
        <f t="shared" si="144"/>
        <v>0.86909321309863197</v>
      </c>
      <c r="AY43" s="82">
        <v>19119498.73612</v>
      </c>
      <c r="AZ43" s="83">
        <v>17538039.75911</v>
      </c>
      <c r="BA43" s="83">
        <f t="shared" si="145"/>
        <v>1581458.9770100005</v>
      </c>
      <c r="BB43" s="66">
        <f t="shared" si="146"/>
        <v>0.91728554190480138</v>
      </c>
      <c r="BC43" s="213">
        <v>19177499.800000001</v>
      </c>
    </row>
    <row r="44" spans="1:55" s="74" customFormat="1" ht="12" customHeight="1" x14ac:dyDescent="0.15">
      <c r="A44" s="80" t="s">
        <v>141</v>
      </c>
      <c r="B44" s="81" t="s">
        <v>142</v>
      </c>
      <c r="C44" s="222">
        <v>3077069.1646199999</v>
      </c>
      <c r="D44" s="87">
        <v>2720125.9778</v>
      </c>
      <c r="E44" s="87">
        <f t="shared" si="121"/>
        <v>356943.18681999994</v>
      </c>
      <c r="F44" s="65">
        <f t="shared" si="122"/>
        <v>0.88399897183848963</v>
      </c>
      <c r="G44" s="222">
        <v>3520016.3650000002</v>
      </c>
      <c r="H44" s="87">
        <v>3175328.9925000002</v>
      </c>
      <c r="I44" s="87">
        <f t="shared" si="123"/>
        <v>344687.37250000006</v>
      </c>
      <c r="J44" s="65">
        <f t="shared" si="124"/>
        <v>0.90207790624859774</v>
      </c>
      <c r="K44" s="222">
        <v>3836446</v>
      </c>
      <c r="L44" s="87">
        <v>3297713.6244899998</v>
      </c>
      <c r="M44" s="87">
        <f t="shared" si="125"/>
        <v>538732.37551000016</v>
      </c>
      <c r="N44" s="65">
        <f t="shared" si="126"/>
        <v>0.85957514441490901</v>
      </c>
      <c r="O44" s="222">
        <v>6408699.9991999995</v>
      </c>
      <c r="P44" s="87">
        <v>3525539.1685500005</v>
      </c>
      <c r="Q44" s="87">
        <f t="shared" si="127"/>
        <v>2883160.830649999</v>
      </c>
      <c r="R44" s="65">
        <f t="shared" si="128"/>
        <v>0.55011767893490016</v>
      </c>
      <c r="S44" s="222">
        <v>5321400</v>
      </c>
      <c r="T44" s="87">
        <v>3736187.8925000001</v>
      </c>
      <c r="U44" s="87">
        <f t="shared" si="129"/>
        <v>1585212.1074999999</v>
      </c>
      <c r="V44" s="65">
        <f t="shared" si="130"/>
        <v>0.70210619244935546</v>
      </c>
      <c r="W44" s="222">
        <v>9326919.6679999996</v>
      </c>
      <c r="X44" s="87">
        <v>7425071.441800002</v>
      </c>
      <c r="Y44" s="87">
        <f t="shared" si="131"/>
        <v>1901848.2261999976</v>
      </c>
      <c r="Z44" s="65">
        <f t="shared" si="132"/>
        <v>0.79609042493149118</v>
      </c>
      <c r="AA44" s="222">
        <v>7818525.6808899995</v>
      </c>
      <c r="AB44" s="87">
        <v>7639975.6144300001</v>
      </c>
      <c r="AC44" s="87">
        <f t="shared" si="133"/>
        <v>178550.06645999942</v>
      </c>
      <c r="AD44" s="65">
        <f t="shared" si="134"/>
        <v>0.9771632052195709</v>
      </c>
      <c r="AE44" s="222">
        <v>7936589</v>
      </c>
      <c r="AF44" s="87">
        <v>7900871.6641300004</v>
      </c>
      <c r="AG44" s="87">
        <f t="shared" si="135"/>
        <v>35717.335869999602</v>
      </c>
      <c r="AH44" s="65">
        <f t="shared" si="136"/>
        <v>0.99549966164683601</v>
      </c>
      <c r="AI44" s="222">
        <v>9272059.2648099996</v>
      </c>
      <c r="AJ44" s="87">
        <v>8325353.9741399996</v>
      </c>
      <c r="AK44" s="87">
        <f t="shared" si="137"/>
        <v>946705.29067000002</v>
      </c>
      <c r="AL44" s="65">
        <f t="shared" si="138"/>
        <v>0.89789697588937922</v>
      </c>
      <c r="AM44" s="83">
        <v>9206509.8000000007</v>
      </c>
      <c r="AN44" s="83">
        <v>8568321.761520002</v>
      </c>
      <c r="AO44" s="83">
        <f t="shared" si="139"/>
        <v>638188.03847999871</v>
      </c>
      <c r="AP44" s="66">
        <f t="shared" si="140"/>
        <v>0.93068078432067725</v>
      </c>
      <c r="AQ44" s="82">
        <v>10206583.5</v>
      </c>
      <c r="AR44" s="83">
        <v>9079381.508200001</v>
      </c>
      <c r="AS44" s="83">
        <f t="shared" si="141"/>
        <v>1127201.991799999</v>
      </c>
      <c r="AT44" s="66">
        <f t="shared" si="142"/>
        <v>0.88956128249967292</v>
      </c>
      <c r="AU44" s="83">
        <v>10416937.957139999</v>
      </c>
      <c r="AV44" s="83">
        <v>9189302.1268499978</v>
      </c>
      <c r="AW44" s="83">
        <f t="shared" si="143"/>
        <v>1227635.8302900009</v>
      </c>
      <c r="AX44" s="39">
        <f t="shared" si="144"/>
        <v>0.88215002956328903</v>
      </c>
      <c r="AY44" s="82">
        <v>10465927.38116</v>
      </c>
      <c r="AZ44" s="83">
        <v>9231304.5163099989</v>
      </c>
      <c r="BA44" s="83">
        <f t="shared" si="145"/>
        <v>1234622.8648500014</v>
      </c>
      <c r="BB44" s="66">
        <f t="shared" si="146"/>
        <v>0.88203406923379968</v>
      </c>
      <c r="BC44" s="213">
        <v>9953114.9000000004</v>
      </c>
    </row>
    <row r="45" spans="1:55" s="74" customFormat="1" ht="12" customHeight="1" x14ac:dyDescent="0.15">
      <c r="A45" s="80" t="s">
        <v>143</v>
      </c>
      <c r="B45" s="81" t="s">
        <v>144</v>
      </c>
      <c r="C45" s="222">
        <v>9741015.5190699976</v>
      </c>
      <c r="D45" s="87">
        <v>7751195.9761899998</v>
      </c>
      <c r="E45" s="87">
        <f t="shared" si="121"/>
        <v>1989819.5428799978</v>
      </c>
      <c r="F45" s="65">
        <f t="shared" si="122"/>
        <v>0.7957277104235666</v>
      </c>
      <c r="G45" s="222">
        <v>9818006.8272599969</v>
      </c>
      <c r="H45" s="87">
        <v>8742980.9546799995</v>
      </c>
      <c r="I45" s="87">
        <f t="shared" si="123"/>
        <v>1075025.8725799974</v>
      </c>
      <c r="J45" s="65">
        <f t="shared" si="124"/>
        <v>0.89050467253748944</v>
      </c>
      <c r="K45" s="222">
        <v>10810724.970059998</v>
      </c>
      <c r="L45" s="87">
        <v>9438527.5374800004</v>
      </c>
      <c r="M45" s="87">
        <f t="shared" si="125"/>
        <v>1372197.4325799979</v>
      </c>
      <c r="N45" s="65">
        <f t="shared" si="126"/>
        <v>0.87307072963374233</v>
      </c>
      <c r="O45" s="222">
        <v>12536853.000000002</v>
      </c>
      <c r="P45" s="87">
        <v>10623548.798760001</v>
      </c>
      <c r="Q45" s="87">
        <f t="shared" si="127"/>
        <v>1913304.2012400012</v>
      </c>
      <c r="R45" s="65">
        <f t="shared" si="128"/>
        <v>0.84738560775658767</v>
      </c>
      <c r="S45" s="222">
        <v>14021685.1</v>
      </c>
      <c r="T45" s="87">
        <v>11780330.190609999</v>
      </c>
      <c r="U45" s="87">
        <f t="shared" si="129"/>
        <v>2241354.9093900006</v>
      </c>
      <c r="V45" s="65">
        <f t="shared" si="130"/>
        <v>0.84015081686651194</v>
      </c>
      <c r="W45" s="222">
        <v>15697542.200000003</v>
      </c>
      <c r="X45" s="87">
        <v>12952957.072120002</v>
      </c>
      <c r="Y45" s="87">
        <f t="shared" si="131"/>
        <v>2744585.1278800014</v>
      </c>
      <c r="Z45" s="65">
        <f t="shared" si="132"/>
        <v>0.82515828956459181</v>
      </c>
      <c r="AA45" s="222">
        <v>16948785.945319999</v>
      </c>
      <c r="AB45" s="87">
        <v>13651125.769300003</v>
      </c>
      <c r="AC45" s="87">
        <f t="shared" si="133"/>
        <v>3297660.1760199964</v>
      </c>
      <c r="AD45" s="65">
        <f t="shared" si="134"/>
        <v>0.80543384129937834</v>
      </c>
      <c r="AE45" s="222">
        <v>17337061.300000001</v>
      </c>
      <c r="AF45" s="87">
        <v>14579027.865840001</v>
      </c>
      <c r="AG45" s="87">
        <f t="shared" si="135"/>
        <v>2758033.4341599997</v>
      </c>
      <c r="AH45" s="65">
        <f t="shared" si="136"/>
        <v>0.84091690128822472</v>
      </c>
      <c r="AI45" s="222">
        <v>18228681.938289996</v>
      </c>
      <c r="AJ45" s="87">
        <v>15876493.617700001</v>
      </c>
      <c r="AK45" s="87">
        <f t="shared" si="137"/>
        <v>2352188.320589995</v>
      </c>
      <c r="AL45" s="65">
        <f t="shared" si="138"/>
        <v>0.87096223805138984</v>
      </c>
      <c r="AM45" s="83">
        <v>17766852.353100002</v>
      </c>
      <c r="AN45" s="83">
        <v>16588491.613829998</v>
      </c>
      <c r="AO45" s="83">
        <f t="shared" si="139"/>
        <v>1178360.7392700035</v>
      </c>
      <c r="AP45" s="66">
        <f t="shared" si="140"/>
        <v>0.93367644893697788</v>
      </c>
      <c r="AQ45" s="82">
        <v>25261389.100000001</v>
      </c>
      <c r="AR45" s="83">
        <v>17443480.266380001</v>
      </c>
      <c r="AS45" s="83">
        <f t="shared" si="141"/>
        <v>7817908.8336200006</v>
      </c>
      <c r="AT45" s="66">
        <f t="shared" si="142"/>
        <v>0.69051944045230673</v>
      </c>
      <c r="AU45" s="83">
        <v>24963744.614290003</v>
      </c>
      <c r="AV45" s="83">
        <v>17381542.995900001</v>
      </c>
      <c r="AW45" s="83">
        <f t="shared" si="143"/>
        <v>7582201.6183900014</v>
      </c>
      <c r="AX45" s="39">
        <f t="shared" si="144"/>
        <v>0.69627146345465651</v>
      </c>
      <c r="AY45" s="82">
        <v>24847908.314859997</v>
      </c>
      <c r="AZ45" s="83">
        <v>17721373.990870003</v>
      </c>
      <c r="BA45" s="83">
        <f t="shared" si="145"/>
        <v>7126534.3239899948</v>
      </c>
      <c r="BB45" s="66">
        <f t="shared" si="146"/>
        <v>0.71319379347000988</v>
      </c>
      <c r="BC45" s="213">
        <v>25569942.5</v>
      </c>
    </row>
    <row r="46" spans="1:55" s="74" customFormat="1" ht="12" customHeight="1" x14ac:dyDescent="0.15">
      <c r="A46" s="75"/>
      <c r="B46" s="81"/>
      <c r="C46" s="222"/>
      <c r="D46" s="87"/>
      <c r="E46" s="87"/>
      <c r="F46" s="65"/>
      <c r="G46" s="222"/>
      <c r="H46" s="87"/>
      <c r="I46" s="87"/>
      <c r="J46" s="65"/>
      <c r="K46" s="222"/>
      <c r="L46" s="87"/>
      <c r="M46" s="87"/>
      <c r="N46" s="65"/>
      <c r="O46" s="222"/>
      <c r="P46" s="87"/>
      <c r="Q46" s="87"/>
      <c r="R46" s="65"/>
      <c r="S46" s="222"/>
      <c r="T46" s="87"/>
      <c r="U46" s="87"/>
      <c r="V46" s="65"/>
      <c r="W46" s="222"/>
      <c r="X46" s="87"/>
      <c r="Y46" s="87"/>
      <c r="Z46" s="65"/>
      <c r="AA46" s="222"/>
      <c r="AB46" s="87"/>
      <c r="AC46" s="87"/>
      <c r="AD46" s="65"/>
      <c r="AE46" s="222"/>
      <c r="AF46" s="87"/>
      <c r="AG46" s="87"/>
      <c r="AH46" s="65"/>
      <c r="AI46" s="222"/>
      <c r="AJ46" s="87"/>
      <c r="AK46" s="87"/>
      <c r="AL46" s="65"/>
      <c r="AM46" s="83"/>
      <c r="AN46" s="37"/>
      <c r="AO46" s="37"/>
      <c r="AP46" s="65"/>
      <c r="AQ46" s="82"/>
      <c r="AR46" s="37"/>
      <c r="AS46" s="37"/>
      <c r="AT46" s="65"/>
      <c r="AU46" s="83"/>
      <c r="AV46" s="37"/>
      <c r="AW46" s="37"/>
      <c r="AX46" s="38"/>
      <c r="AY46" s="82"/>
      <c r="AZ46" s="37"/>
      <c r="BA46" s="37"/>
      <c r="BB46" s="65"/>
      <c r="BC46" s="213"/>
    </row>
    <row r="47" spans="1:55" s="77" customFormat="1" ht="12" customHeight="1" x14ac:dyDescent="0.15">
      <c r="A47" s="75">
        <v>0.99</v>
      </c>
      <c r="B47" s="76" t="s">
        <v>145</v>
      </c>
      <c r="C47" s="220">
        <f>+C49</f>
        <v>39733</v>
      </c>
      <c r="D47" s="221">
        <f>+D49</f>
        <v>22558.09188</v>
      </c>
      <c r="E47" s="221">
        <f>+E49</f>
        <v>17174.90812</v>
      </c>
      <c r="F47" s="64">
        <f>+D47/C47</f>
        <v>0.56774197468099563</v>
      </c>
      <c r="G47" s="220">
        <f>+G49</f>
        <v>50517.4</v>
      </c>
      <c r="H47" s="221">
        <f>+H49</f>
        <v>26073.14112</v>
      </c>
      <c r="I47" s="221">
        <f>+I49</f>
        <v>24444.258880000001</v>
      </c>
      <c r="J47" s="64">
        <f>+H47/G47</f>
        <v>0.51612199202650966</v>
      </c>
      <c r="K47" s="220">
        <f>+K49</f>
        <v>46064.9</v>
      </c>
      <c r="L47" s="221">
        <f>+L49</f>
        <v>26262.813130000002</v>
      </c>
      <c r="M47" s="221">
        <f>+M49</f>
        <v>19802.086869999999</v>
      </c>
      <c r="N47" s="64">
        <f>+L47/K47</f>
        <v>0.57012634630705816</v>
      </c>
      <c r="O47" s="220">
        <f>+O49</f>
        <v>46098.6</v>
      </c>
      <c r="P47" s="221">
        <f>+P49</f>
        <v>26912.171569999999</v>
      </c>
      <c r="Q47" s="221">
        <f>+Q49</f>
        <v>19186.42843</v>
      </c>
      <c r="R47" s="64">
        <f>+P47/O47</f>
        <v>0.58379585432095549</v>
      </c>
      <c r="S47" s="220">
        <f>+S49</f>
        <v>49863.6</v>
      </c>
      <c r="T47" s="221">
        <f>+T49</f>
        <v>26643.591650000002</v>
      </c>
      <c r="U47" s="221">
        <f>+U49</f>
        <v>23220.008349999996</v>
      </c>
      <c r="V47" s="64">
        <f>+T47/S47</f>
        <v>0.53432948383189349</v>
      </c>
      <c r="W47" s="220">
        <f>+W49</f>
        <v>47072.346089999999</v>
      </c>
      <c r="X47" s="221">
        <f>+X49</f>
        <v>27257.271919999999</v>
      </c>
      <c r="Y47" s="221">
        <f>+Y49</f>
        <v>19815.07417</v>
      </c>
      <c r="Z47" s="64">
        <f>+X47/W47</f>
        <v>0.57905063554481528</v>
      </c>
      <c r="AA47" s="220">
        <f>+AA49</f>
        <v>45654.400000000001</v>
      </c>
      <c r="AB47" s="221">
        <f>+AB49</f>
        <v>28114.190079999997</v>
      </c>
      <c r="AC47" s="221">
        <f>+AA47-AB47</f>
        <v>17540.209920000005</v>
      </c>
      <c r="AD47" s="64">
        <f>+AB47/AA47</f>
        <v>0.61580461204177461</v>
      </c>
      <c r="AE47" s="220">
        <f>+AE49</f>
        <v>60583.9</v>
      </c>
      <c r="AF47" s="221">
        <f>+AF49</f>
        <v>28214.95724</v>
      </c>
      <c r="AG47" s="221">
        <f>+AE47-AF47</f>
        <v>32368.942760000002</v>
      </c>
      <c r="AH47" s="64">
        <f>+AF47/AE47</f>
        <v>0.46571708391173233</v>
      </c>
      <c r="AI47" s="220">
        <f>+AI49</f>
        <v>66673.496369999993</v>
      </c>
      <c r="AJ47" s="221">
        <f>+AJ49</f>
        <v>27085.008740000001</v>
      </c>
      <c r="AK47" s="221">
        <f>+AI47-AJ47</f>
        <v>39588.487629999989</v>
      </c>
      <c r="AL47" s="64">
        <f>+AJ47/AI47</f>
        <v>0.40623351428420079</v>
      </c>
      <c r="AM47" s="34">
        <f>+AM49</f>
        <v>66894.100000000006</v>
      </c>
      <c r="AN47" s="34">
        <f>+AN49</f>
        <v>27525.816480000005</v>
      </c>
      <c r="AO47" s="34">
        <f>+AM47-AN47</f>
        <v>39368.283519999997</v>
      </c>
      <c r="AP47" s="63">
        <f>+AN47/AM47</f>
        <v>0.41148347133753205</v>
      </c>
      <c r="AQ47" s="61">
        <f>+AQ49</f>
        <v>86205.2</v>
      </c>
      <c r="AR47" s="34">
        <f>+AR49</f>
        <v>28767.364439999998</v>
      </c>
      <c r="AS47" s="34">
        <f>+AQ47-AR47</f>
        <v>57437.83556</v>
      </c>
      <c r="AT47" s="63">
        <f>+AR47/AQ47</f>
        <v>0.33370799487733915</v>
      </c>
      <c r="AU47" s="34">
        <f>+AU49</f>
        <v>76893.986000000004</v>
      </c>
      <c r="AV47" s="34">
        <f>+AV49</f>
        <v>26164.058420000001</v>
      </c>
      <c r="AW47" s="34">
        <f>+AU47-AV47</f>
        <v>50729.927580000003</v>
      </c>
      <c r="AX47" s="35">
        <f>+AV47/AU47</f>
        <v>0.34026144021198224</v>
      </c>
      <c r="AY47" s="61">
        <f>+AY49</f>
        <v>82280.865999999995</v>
      </c>
      <c r="AZ47" s="34">
        <f>+AZ49</f>
        <v>28240.270909999999</v>
      </c>
      <c r="BA47" s="34">
        <f>+AY47-AZ47</f>
        <v>54040.595089999995</v>
      </c>
      <c r="BB47" s="63">
        <f>+AZ47/AY47</f>
        <v>0.34321795920329767</v>
      </c>
      <c r="BC47" s="211">
        <f>+BC49</f>
        <v>83672</v>
      </c>
    </row>
    <row r="48" spans="1:55" s="74" customFormat="1" ht="12" customHeight="1" x14ac:dyDescent="0.15">
      <c r="A48" s="75"/>
      <c r="B48" s="81"/>
      <c r="C48" s="222"/>
      <c r="D48" s="87"/>
      <c r="E48" s="87"/>
      <c r="F48" s="65"/>
      <c r="G48" s="222"/>
      <c r="H48" s="87"/>
      <c r="I48" s="87"/>
      <c r="J48" s="65"/>
      <c r="K48" s="222"/>
      <c r="L48" s="87"/>
      <c r="M48" s="87"/>
      <c r="N48" s="65"/>
      <c r="O48" s="222"/>
      <c r="P48" s="87"/>
      <c r="Q48" s="87"/>
      <c r="R48" s="65"/>
      <c r="S48" s="222"/>
      <c r="T48" s="87"/>
      <c r="U48" s="87"/>
      <c r="V48" s="65"/>
      <c r="W48" s="222"/>
      <c r="X48" s="87"/>
      <c r="Y48" s="87"/>
      <c r="Z48" s="65"/>
      <c r="AA48" s="222"/>
      <c r="AB48" s="87"/>
      <c r="AC48" s="87"/>
      <c r="AD48" s="65"/>
      <c r="AE48" s="222"/>
      <c r="AF48" s="87"/>
      <c r="AG48" s="87"/>
      <c r="AH48" s="65"/>
      <c r="AI48" s="222"/>
      <c r="AJ48" s="87"/>
      <c r="AK48" s="87"/>
      <c r="AL48" s="65"/>
      <c r="AM48" s="83"/>
      <c r="AN48" s="37"/>
      <c r="AO48" s="37"/>
      <c r="AP48" s="65"/>
      <c r="AQ48" s="82"/>
      <c r="AR48" s="37"/>
      <c r="AS48" s="37"/>
      <c r="AT48" s="65"/>
      <c r="AU48" s="83"/>
      <c r="AV48" s="37"/>
      <c r="AW48" s="37"/>
      <c r="AX48" s="38"/>
      <c r="AY48" s="82"/>
      <c r="AZ48" s="37"/>
      <c r="BA48" s="37"/>
      <c r="BB48" s="65"/>
      <c r="BC48" s="213"/>
    </row>
    <row r="49" spans="1:55" s="74" customFormat="1" ht="12" customHeight="1" x14ac:dyDescent="0.15">
      <c r="A49" s="80" t="s">
        <v>146</v>
      </c>
      <c r="B49" s="81" t="s">
        <v>147</v>
      </c>
      <c r="C49" s="222">
        <v>39733</v>
      </c>
      <c r="D49" s="87">
        <v>22558.09188</v>
      </c>
      <c r="E49" s="87">
        <f>+C49-D49</f>
        <v>17174.90812</v>
      </c>
      <c r="F49" s="65">
        <f>+D49/C49</f>
        <v>0.56774197468099563</v>
      </c>
      <c r="G49" s="222">
        <v>50517.4</v>
      </c>
      <c r="H49" s="87">
        <v>26073.14112</v>
      </c>
      <c r="I49" s="87">
        <f>+G49-H49</f>
        <v>24444.258880000001</v>
      </c>
      <c r="J49" s="65">
        <f>+H49/G49</f>
        <v>0.51612199202650966</v>
      </c>
      <c r="K49" s="222">
        <v>46064.9</v>
      </c>
      <c r="L49" s="87">
        <v>26262.813130000002</v>
      </c>
      <c r="M49" s="87">
        <f>+K49-L49</f>
        <v>19802.086869999999</v>
      </c>
      <c r="N49" s="65">
        <f>+L49/K49</f>
        <v>0.57012634630705816</v>
      </c>
      <c r="O49" s="222">
        <v>46098.6</v>
      </c>
      <c r="P49" s="87">
        <v>26912.171569999999</v>
      </c>
      <c r="Q49" s="87">
        <f>+O49-P49</f>
        <v>19186.42843</v>
      </c>
      <c r="R49" s="65">
        <f>+P49/O49</f>
        <v>0.58379585432095549</v>
      </c>
      <c r="S49" s="222">
        <v>49863.6</v>
      </c>
      <c r="T49" s="87">
        <v>26643.591650000002</v>
      </c>
      <c r="U49" s="87">
        <f>+S49-T49</f>
        <v>23220.008349999996</v>
      </c>
      <c r="V49" s="65">
        <f>+T49/S49</f>
        <v>0.53432948383189349</v>
      </c>
      <c r="W49" s="222">
        <v>47072.346089999999</v>
      </c>
      <c r="X49" s="87">
        <v>27257.271919999999</v>
      </c>
      <c r="Y49" s="87">
        <f>+W49-X49</f>
        <v>19815.07417</v>
      </c>
      <c r="Z49" s="65">
        <f>+X49/W49</f>
        <v>0.57905063554481528</v>
      </c>
      <c r="AA49" s="222">
        <v>45654.400000000001</v>
      </c>
      <c r="AB49" s="87">
        <v>28114.190079999997</v>
      </c>
      <c r="AC49" s="87">
        <f>+AA49-AB49</f>
        <v>17540.209920000005</v>
      </c>
      <c r="AD49" s="65">
        <f>+AB49/AA49</f>
        <v>0.61580461204177461</v>
      </c>
      <c r="AE49" s="222">
        <v>60583.9</v>
      </c>
      <c r="AF49" s="87">
        <v>28214.95724</v>
      </c>
      <c r="AG49" s="87">
        <f>+AE49-AF49</f>
        <v>32368.942760000002</v>
      </c>
      <c r="AH49" s="65">
        <f>+AF49/AE49</f>
        <v>0.46571708391173233</v>
      </c>
      <c r="AI49" s="222">
        <v>66673.496369999993</v>
      </c>
      <c r="AJ49" s="87">
        <v>27085.008740000001</v>
      </c>
      <c r="AK49" s="87">
        <f>+AI49-AJ49</f>
        <v>39588.487629999989</v>
      </c>
      <c r="AL49" s="65">
        <f>+AJ49/AI49</f>
        <v>0.40623351428420079</v>
      </c>
      <c r="AM49" s="83">
        <v>66894.100000000006</v>
      </c>
      <c r="AN49" s="83">
        <v>27525.816480000005</v>
      </c>
      <c r="AO49" s="83">
        <f>+AM49-AN49</f>
        <v>39368.283519999997</v>
      </c>
      <c r="AP49" s="66">
        <f>+AN49/AM49</f>
        <v>0.41148347133753205</v>
      </c>
      <c r="AQ49" s="82">
        <v>86205.2</v>
      </c>
      <c r="AR49" s="83">
        <v>28767.364439999998</v>
      </c>
      <c r="AS49" s="83">
        <f>+AQ49-AR49</f>
        <v>57437.83556</v>
      </c>
      <c r="AT49" s="66">
        <f>+AR49/AQ49</f>
        <v>0.33370799487733915</v>
      </c>
      <c r="AU49" s="83">
        <v>76893.986000000004</v>
      </c>
      <c r="AV49" s="83">
        <v>26164.058420000001</v>
      </c>
      <c r="AW49" s="83">
        <f>+AU49-AV49</f>
        <v>50729.927580000003</v>
      </c>
      <c r="AX49" s="39">
        <f>+AV49/AU49</f>
        <v>0.34026144021198224</v>
      </c>
      <c r="AY49" s="82">
        <v>82280.865999999995</v>
      </c>
      <c r="AZ49" s="83">
        <v>28240.270909999999</v>
      </c>
      <c r="BA49" s="83">
        <f>+AY49-AZ49</f>
        <v>54040.595089999995</v>
      </c>
      <c r="BB49" s="66">
        <f>+AZ49/AY49</f>
        <v>0.34321795920329767</v>
      </c>
      <c r="BC49" s="213">
        <v>83672</v>
      </c>
    </row>
    <row r="50" spans="1:55" s="74" customFormat="1" ht="12" customHeight="1" x14ac:dyDescent="0.15">
      <c r="A50" s="75"/>
      <c r="B50" s="81"/>
      <c r="C50" s="222"/>
      <c r="D50" s="87"/>
      <c r="E50" s="87"/>
      <c r="F50" s="65"/>
      <c r="G50" s="222"/>
      <c r="H50" s="87"/>
      <c r="I50" s="87"/>
      <c r="J50" s="65"/>
      <c r="K50" s="222"/>
      <c r="L50" s="87"/>
      <c r="M50" s="87"/>
      <c r="N50" s="65"/>
      <c r="O50" s="222"/>
      <c r="P50" s="87"/>
      <c r="Q50" s="87"/>
      <c r="R50" s="65"/>
      <c r="S50" s="222"/>
      <c r="T50" s="87"/>
      <c r="U50" s="87"/>
      <c r="V50" s="65"/>
      <c r="W50" s="222"/>
      <c r="X50" s="87"/>
      <c r="Y50" s="87"/>
      <c r="Z50" s="65"/>
      <c r="AA50" s="222"/>
      <c r="AB50" s="87"/>
      <c r="AC50" s="87"/>
      <c r="AD50" s="65"/>
      <c r="AE50" s="222"/>
      <c r="AF50" s="87"/>
      <c r="AG50" s="87"/>
      <c r="AH50" s="65"/>
      <c r="AI50" s="222"/>
      <c r="AJ50" s="87"/>
      <c r="AK50" s="87"/>
      <c r="AL50" s="65"/>
      <c r="AM50" s="83"/>
      <c r="AN50" s="37"/>
      <c r="AO50" s="37"/>
      <c r="AP50" s="65"/>
      <c r="AQ50" s="82"/>
      <c r="AR50" s="37"/>
      <c r="AS50" s="37"/>
      <c r="AT50" s="65"/>
      <c r="AU50" s="83"/>
      <c r="AV50" s="37"/>
      <c r="AW50" s="37"/>
      <c r="AX50" s="38"/>
      <c r="AY50" s="82"/>
      <c r="AZ50" s="37"/>
      <c r="BA50" s="37"/>
      <c r="BB50" s="65"/>
      <c r="BC50" s="213"/>
    </row>
    <row r="51" spans="1:55" s="77" customFormat="1" ht="12" customHeight="1" x14ac:dyDescent="0.15">
      <c r="A51" s="75">
        <v>1</v>
      </c>
      <c r="B51" s="76" t="s">
        <v>148</v>
      </c>
      <c r="C51" s="220">
        <f>+C53+C60+C68+C78+C88+C95+C99+C105+C116</f>
        <v>103036513.95547</v>
      </c>
      <c r="D51" s="221">
        <f t="shared" ref="D51:E51" si="147">+D53+D60+D68+D78+D88+D95+D99+D105+D116</f>
        <v>90268045.877910003</v>
      </c>
      <c r="E51" s="221">
        <f t="shared" si="147"/>
        <v>12768468.077559993</v>
      </c>
      <c r="F51" s="64">
        <f>+D51/C51</f>
        <v>0.87607822132765256</v>
      </c>
      <c r="G51" s="220">
        <f>+G53+G60+G68+G78+G88+G95+G99+G105+G116</f>
        <v>110677848.95185</v>
      </c>
      <c r="H51" s="221">
        <f t="shared" ref="H51:I51" si="148">+H53+H60+H68+H78+H88+H95+H99+H105+H116</f>
        <v>102590457.81839</v>
      </c>
      <c r="I51" s="221">
        <f t="shared" si="148"/>
        <v>8087391.1334600057</v>
      </c>
      <c r="J51" s="64">
        <f>+H51/G51</f>
        <v>0.92692854794297286</v>
      </c>
      <c r="K51" s="220">
        <f>+K53+K60+K68+K78+K88+K95+K99+K105+K116</f>
        <v>119174590.92992999</v>
      </c>
      <c r="L51" s="221">
        <f t="shared" ref="L51:M51" si="149">+L53+L60+L68+L78+L88+L95+L99+L105+L116</f>
        <v>110337011.68699002</v>
      </c>
      <c r="M51" s="221">
        <f t="shared" si="149"/>
        <v>8837579.2429400105</v>
      </c>
      <c r="N51" s="64">
        <f>+L51/K51</f>
        <v>0.92584342707636302</v>
      </c>
      <c r="O51" s="220">
        <f>+O53+O60+O68+O78+O88+O95+O99+O105+O116</f>
        <v>140073485.94282001</v>
      </c>
      <c r="P51" s="221">
        <f t="shared" ref="P51:Q51" si="150">+P53+P60+P68+P78+P88+P95+P99+P105+P116</f>
        <v>125913607.94965002</v>
      </c>
      <c r="Q51" s="221">
        <f t="shared" si="150"/>
        <v>14159877.993170006</v>
      </c>
      <c r="R51" s="64">
        <f>+P51/O51</f>
        <v>0.8989110758694886</v>
      </c>
      <c r="S51" s="220">
        <f>+S53+S60+S68+S78+S88+S95+S99+S105+S116</f>
        <v>149465636.05131</v>
      </c>
      <c r="T51" s="221">
        <f t="shared" ref="T51:U51" si="151">+T53+T60+T68+T78+T88+T95+T99+T105+T116</f>
        <v>129868249.87979002</v>
      </c>
      <c r="U51" s="221">
        <f t="shared" si="151"/>
        <v>19597386.171519995</v>
      </c>
      <c r="V51" s="64">
        <f>+T51/S51</f>
        <v>0.8688836665787687</v>
      </c>
      <c r="W51" s="220">
        <f>+W53+W60+W68+W78+W88+W95+W99+W105+W116</f>
        <v>162778562.63409999</v>
      </c>
      <c r="X51" s="221">
        <f t="shared" ref="X51:Y51" si="152">+X53+X60+X68+X78+X88+X95+X99+X105+X116</f>
        <v>134099061.10780999</v>
      </c>
      <c r="Y51" s="221">
        <f t="shared" si="152"/>
        <v>28679501.526290007</v>
      </c>
      <c r="Z51" s="64">
        <f>+X51/W51</f>
        <v>0.82381278552780379</v>
      </c>
      <c r="AA51" s="220">
        <f>+AA53+AA60+AA68+AA78+AA88+AA95+AA99+AA105+AA116</f>
        <v>191556762.81882003</v>
      </c>
      <c r="AB51" s="221">
        <f t="shared" ref="AB51" si="153">+AB53+AB60+AB68+AB78+AB88+AB95+AB99+AB105+AB116</f>
        <v>140451297.29993001</v>
      </c>
      <c r="AC51" s="221">
        <f>+AA51-AB51</f>
        <v>51105465.518890023</v>
      </c>
      <c r="AD51" s="64">
        <f>+AB51/AA51</f>
        <v>0.73320980806494906</v>
      </c>
      <c r="AE51" s="220">
        <f>+AE53+AE60+AE68+AE78+AE88+AE95+AE99+AE105+AE116</f>
        <v>217848267.83589</v>
      </c>
      <c r="AF51" s="221">
        <f t="shared" ref="AF51" si="154">+AF53+AF60+AF68+AF78+AF88+AF95+AF99+AF105+AF116</f>
        <v>149282324.20561001</v>
      </c>
      <c r="AG51" s="221">
        <f>+AE51-AF51</f>
        <v>68565943.630279988</v>
      </c>
      <c r="AH51" s="64">
        <f>+AF51/AE51</f>
        <v>0.68525825653141181</v>
      </c>
      <c r="AI51" s="220">
        <f>+AI53+AI60+AI68+AI78+AI88+AI95+AI99+AI105+AI116</f>
        <v>219892153.53308997</v>
      </c>
      <c r="AJ51" s="221">
        <f t="shared" ref="AJ51" si="155">+AJ53+AJ60+AJ68+AJ78+AJ88+AJ95+AJ99+AJ105+AJ116</f>
        <v>161674445.3671</v>
      </c>
      <c r="AK51" s="221">
        <f>+AI51-AJ51</f>
        <v>58217708.165989965</v>
      </c>
      <c r="AL51" s="64">
        <f>+AJ51/AI51</f>
        <v>0.73524426756214745</v>
      </c>
      <c r="AM51" s="34">
        <f>+AM53+AM60+AM68+AM78+AM88+AM95+AM99+AM105+AM116</f>
        <v>232238969.34961</v>
      </c>
      <c r="AN51" s="34">
        <f t="shared" ref="AN51" si="156">+AN53+AN60+AN68+AN78+AN88+AN95+AN99+AN105+AN116</f>
        <v>174783298.16843003</v>
      </c>
      <c r="AO51" s="34">
        <f>+AM51-AN51</f>
        <v>57455671.181179971</v>
      </c>
      <c r="AP51" s="63">
        <f>+AN51/AM51</f>
        <v>0.75260107577085034</v>
      </c>
      <c r="AQ51" s="61">
        <f>+AQ53+AQ60+AQ68+AQ78+AQ88+AQ95+AQ99+AQ105+AQ116</f>
        <v>216656035.67577001</v>
      </c>
      <c r="AR51" s="34">
        <f t="shared" ref="AR51" si="157">+AR53+AR60+AR68+AR78+AR88+AR95+AR99+AR105+AR116</f>
        <v>183476291.75585002</v>
      </c>
      <c r="AS51" s="34">
        <f>+AQ51-AR51</f>
        <v>33179743.919919997</v>
      </c>
      <c r="AT51" s="63">
        <f>+AR51/AQ51</f>
        <v>0.84685520615001864</v>
      </c>
      <c r="AU51" s="34">
        <f>+AU53+AU60+AU68+AU78+AU88+AU95+AU99+AU105+AU116</f>
        <v>220990352.19785005</v>
      </c>
      <c r="AV51" s="34">
        <f t="shared" ref="AV51" si="158">+AV53+AV60+AV68+AV78+AV88+AV95+AV99+AV105+AV116</f>
        <v>189329971.49915004</v>
      </c>
      <c r="AW51" s="34">
        <f>+AU51-AV51</f>
        <v>31660380.698700011</v>
      </c>
      <c r="AX51" s="35">
        <f>+AV51/AU51</f>
        <v>0.85673410452617926</v>
      </c>
      <c r="AY51" s="61">
        <f>+AY53+AY60+AY68+AY78+AY88+AY95+AY99+AY105+AY116</f>
        <v>280165422.45122993</v>
      </c>
      <c r="AZ51" s="34">
        <f t="shared" ref="AZ51" si="159">+AZ53+AZ60+AZ68+AZ78+AZ88+AZ95+AZ99+AZ105+AZ116</f>
        <v>206509366.16786</v>
      </c>
      <c r="BA51" s="34">
        <f>+AY51-AZ51</f>
        <v>73656056.283369929</v>
      </c>
      <c r="BB51" s="63">
        <f>+AZ51/AY51</f>
        <v>0.73709797719170111</v>
      </c>
      <c r="BC51" s="211">
        <f>+BC53+BC60+BC68+BC78+BC88+BC95+BC99+BC105+BC116</f>
        <v>331428780.5</v>
      </c>
    </row>
    <row r="52" spans="1:55" s="77" customFormat="1" ht="12" customHeight="1" x14ac:dyDescent="0.15">
      <c r="A52" s="75"/>
      <c r="B52" s="76"/>
      <c r="C52" s="220"/>
      <c r="D52" s="221"/>
      <c r="E52" s="221"/>
      <c r="F52" s="64"/>
      <c r="G52" s="220"/>
      <c r="H52" s="221"/>
      <c r="I52" s="221"/>
      <c r="J52" s="64"/>
      <c r="K52" s="220"/>
      <c r="L52" s="221"/>
      <c r="M52" s="221"/>
      <c r="N52" s="64"/>
      <c r="O52" s="220"/>
      <c r="P52" s="221"/>
      <c r="Q52" s="221"/>
      <c r="R52" s="64"/>
      <c r="S52" s="220"/>
      <c r="T52" s="221"/>
      <c r="U52" s="221"/>
      <c r="V52" s="64"/>
      <c r="W52" s="220"/>
      <c r="X52" s="221"/>
      <c r="Y52" s="221"/>
      <c r="Z52" s="64"/>
      <c r="AA52" s="220"/>
      <c r="AB52" s="221"/>
      <c r="AC52" s="221"/>
      <c r="AD52" s="64"/>
      <c r="AE52" s="220"/>
      <c r="AF52" s="221"/>
      <c r="AG52" s="221"/>
      <c r="AH52" s="64"/>
      <c r="AI52" s="220"/>
      <c r="AJ52" s="221"/>
      <c r="AK52" s="221"/>
      <c r="AL52" s="64"/>
      <c r="AM52" s="34"/>
      <c r="AN52" s="34"/>
      <c r="AO52" s="34"/>
      <c r="AP52" s="64"/>
      <c r="AQ52" s="61"/>
      <c r="AR52" s="34"/>
      <c r="AS52" s="34"/>
      <c r="AT52" s="64"/>
      <c r="AU52" s="34"/>
      <c r="AV52" s="34"/>
      <c r="AW52" s="34"/>
      <c r="AX52" s="36"/>
      <c r="AY52" s="61"/>
      <c r="AZ52" s="34"/>
      <c r="BA52" s="34"/>
      <c r="BB52" s="64"/>
      <c r="BC52" s="211"/>
    </row>
    <row r="53" spans="1:55" s="77" customFormat="1" ht="12" customHeight="1" x14ac:dyDescent="0.15">
      <c r="A53" s="75">
        <v>1.01</v>
      </c>
      <c r="B53" s="76" t="s">
        <v>28</v>
      </c>
      <c r="C53" s="220">
        <f>SUM(C55:C58)</f>
        <v>5677048.8556000004</v>
      </c>
      <c r="D53" s="221">
        <f t="shared" ref="D53:E53" si="160">SUM(D55:D58)</f>
        <v>4577367.5085299993</v>
      </c>
      <c r="E53" s="221">
        <f t="shared" si="160"/>
        <v>1099681.3470700011</v>
      </c>
      <c r="F53" s="64">
        <f>+D53/C53</f>
        <v>0.80629348539334045</v>
      </c>
      <c r="G53" s="220">
        <f>SUM(G55:G58)</f>
        <v>6852851.7067699991</v>
      </c>
      <c r="H53" s="221">
        <f t="shared" ref="H53:I53" si="161">SUM(H55:H58)</f>
        <v>6010693.5353399999</v>
      </c>
      <c r="I53" s="221">
        <f t="shared" si="161"/>
        <v>842158.17142999975</v>
      </c>
      <c r="J53" s="64">
        <f>+H53/G53</f>
        <v>0.87710836196878117</v>
      </c>
      <c r="K53" s="220">
        <f>SUM(K55:K58)</f>
        <v>8438712.4299999997</v>
      </c>
      <c r="L53" s="221">
        <f t="shared" ref="L53:M53" si="162">SUM(L55:L58)</f>
        <v>7843242.1216699993</v>
      </c>
      <c r="M53" s="221">
        <f t="shared" si="162"/>
        <v>595470.30833000084</v>
      </c>
      <c r="N53" s="64">
        <f>+L53/K53</f>
        <v>0.92943588097479457</v>
      </c>
      <c r="O53" s="220">
        <f>SUM(O55:O58)</f>
        <v>10683196.7292</v>
      </c>
      <c r="P53" s="221">
        <f t="shared" ref="P53:Q53" si="163">SUM(P55:P58)</f>
        <v>10389047.018560002</v>
      </c>
      <c r="Q53" s="221">
        <f t="shared" si="163"/>
        <v>294149.71063999727</v>
      </c>
      <c r="R53" s="64">
        <f>+P53/O53</f>
        <v>0.97246613367738433</v>
      </c>
      <c r="S53" s="220">
        <f>SUM(S55:S58)</f>
        <v>10460089.953620002</v>
      </c>
      <c r="T53" s="221">
        <f t="shared" ref="T53:U53" si="164">SUM(T55:T58)</f>
        <v>10071903.85455</v>
      </c>
      <c r="U53" s="221">
        <f t="shared" si="164"/>
        <v>388186.09907000221</v>
      </c>
      <c r="V53" s="64">
        <f>+T53/S53</f>
        <v>0.96288883740090025</v>
      </c>
      <c r="W53" s="220">
        <f>SUM(W55:W58)</f>
        <v>9287516.3919999991</v>
      </c>
      <c r="X53" s="221">
        <f t="shared" ref="X53:Y53" si="165">SUM(X55:X58)</f>
        <v>8778676.9152400009</v>
      </c>
      <c r="Y53" s="221">
        <f t="shared" si="165"/>
        <v>508839.47675999912</v>
      </c>
      <c r="Z53" s="64">
        <f>+X53/W53</f>
        <v>0.94521253526956917</v>
      </c>
      <c r="AA53" s="220">
        <f>SUM(AA55:AA58)</f>
        <v>10105465.699999999</v>
      </c>
      <c r="AB53" s="221">
        <f t="shared" ref="AB53" si="166">SUM(AB55:AB58)</f>
        <v>9300584.6776000001</v>
      </c>
      <c r="AC53" s="221">
        <f>+AA53-AB53</f>
        <v>804881.0223999992</v>
      </c>
      <c r="AD53" s="64">
        <f>+AB53/AA53</f>
        <v>0.9203519118965493</v>
      </c>
      <c r="AE53" s="220">
        <f>SUM(AE55:AE58)</f>
        <v>11479039.74608</v>
      </c>
      <c r="AF53" s="221">
        <f t="shared" ref="AF53" si="167">SUM(AF55:AF58)</f>
        <v>9412234.7645900007</v>
      </c>
      <c r="AG53" s="221">
        <f>+AE53-AF53</f>
        <v>2066804.9814899992</v>
      </c>
      <c r="AH53" s="64">
        <f>+AF53/AE53</f>
        <v>0.81994966241006384</v>
      </c>
      <c r="AI53" s="220">
        <f>SUM(AI55:AI58)</f>
        <v>9343029.0999999996</v>
      </c>
      <c r="AJ53" s="221">
        <f t="shared" ref="AJ53" si="168">SUM(AJ55:AJ58)</f>
        <v>8944128.7559899986</v>
      </c>
      <c r="AK53" s="221">
        <f>+AI53-AJ53</f>
        <v>398900.34401000105</v>
      </c>
      <c r="AL53" s="64">
        <f>+AJ53/AI53</f>
        <v>0.9573050303343269</v>
      </c>
      <c r="AM53" s="34">
        <f>SUM(AM55:AM58)</f>
        <v>12344129.43925</v>
      </c>
      <c r="AN53" s="34">
        <f t="shared" ref="AN53" si="169">SUM(AN55:AN58)</f>
        <v>10822135.0743</v>
      </c>
      <c r="AO53" s="34">
        <f>+AM53-AN53</f>
        <v>1521994.3649499994</v>
      </c>
      <c r="AP53" s="63">
        <f>+AN53/AM53</f>
        <v>0.8767029807618032</v>
      </c>
      <c r="AQ53" s="61">
        <f>SUM(AQ55:AQ58)</f>
        <v>14734695.399999999</v>
      </c>
      <c r="AR53" s="34">
        <f t="shared" ref="AR53" si="170">SUM(AR55:AR58)</f>
        <v>13947556.11758</v>
      </c>
      <c r="AS53" s="34">
        <f>+AQ53-AR53</f>
        <v>787139.2824199982</v>
      </c>
      <c r="AT53" s="63">
        <f>+AR53/AQ53</f>
        <v>0.94657919549392255</v>
      </c>
      <c r="AU53" s="34">
        <f>SUM(AU55:AU58)</f>
        <v>15915562.785</v>
      </c>
      <c r="AV53" s="34">
        <f t="shared" ref="AV53" si="171">SUM(AV55:AV58)</f>
        <v>14495648.368319999</v>
      </c>
      <c r="AW53" s="34">
        <f>+AU53-AV53</f>
        <v>1419914.4166800007</v>
      </c>
      <c r="AX53" s="35">
        <f>+AV53/AU53</f>
        <v>0.91078452984281322</v>
      </c>
      <c r="AY53" s="61">
        <f>SUM(AY55:AY58)</f>
        <v>17313847.111979999</v>
      </c>
      <c r="AZ53" s="34">
        <f t="shared" ref="AZ53" si="172">SUM(AZ55:AZ58)</f>
        <v>14200122.796680003</v>
      </c>
      <c r="BA53" s="34">
        <f>+AY53-AZ53</f>
        <v>3113724.3152999952</v>
      </c>
      <c r="BB53" s="63">
        <f>+AZ53/AY53</f>
        <v>0.82015988155829844</v>
      </c>
      <c r="BC53" s="211">
        <f>SUM(BC55:BC58)</f>
        <v>21743938.100000001</v>
      </c>
    </row>
    <row r="54" spans="1:55" s="74" customFormat="1" ht="12" customHeight="1" x14ac:dyDescent="0.15">
      <c r="A54" s="75"/>
      <c r="B54" s="81"/>
      <c r="C54" s="222"/>
      <c r="D54" s="87"/>
      <c r="E54" s="87"/>
      <c r="F54" s="65"/>
      <c r="G54" s="222"/>
      <c r="H54" s="87"/>
      <c r="I54" s="87"/>
      <c r="J54" s="65"/>
      <c r="K54" s="222"/>
      <c r="L54" s="87"/>
      <c r="M54" s="87"/>
      <c r="N54" s="65"/>
      <c r="O54" s="222"/>
      <c r="P54" s="87"/>
      <c r="Q54" s="87"/>
      <c r="R54" s="65"/>
      <c r="S54" s="222"/>
      <c r="T54" s="87"/>
      <c r="U54" s="87"/>
      <c r="V54" s="65"/>
      <c r="W54" s="222"/>
      <c r="X54" s="87"/>
      <c r="Y54" s="87"/>
      <c r="Z54" s="65"/>
      <c r="AA54" s="222"/>
      <c r="AB54" s="87"/>
      <c r="AC54" s="87"/>
      <c r="AD54" s="65"/>
      <c r="AE54" s="222"/>
      <c r="AF54" s="87"/>
      <c r="AG54" s="87"/>
      <c r="AH54" s="65"/>
      <c r="AI54" s="222"/>
      <c r="AJ54" s="87"/>
      <c r="AK54" s="87"/>
      <c r="AL54" s="65"/>
      <c r="AM54" s="83"/>
      <c r="AN54" s="37"/>
      <c r="AO54" s="37"/>
      <c r="AP54" s="65"/>
      <c r="AQ54" s="82"/>
      <c r="AR54" s="37"/>
      <c r="AS54" s="37"/>
      <c r="AT54" s="65"/>
      <c r="AU54" s="83"/>
      <c r="AV54" s="37"/>
      <c r="AW54" s="37"/>
      <c r="AX54" s="38"/>
      <c r="AY54" s="82"/>
      <c r="AZ54" s="37"/>
      <c r="BA54" s="37"/>
      <c r="BB54" s="65"/>
      <c r="BC54" s="213"/>
    </row>
    <row r="55" spans="1:55" s="74" customFormat="1" ht="12" customHeight="1" x14ac:dyDescent="0.15">
      <c r="A55" s="80" t="s">
        <v>149</v>
      </c>
      <c r="B55" s="81" t="s">
        <v>74</v>
      </c>
      <c r="C55" s="222">
        <v>5174130.3628000002</v>
      </c>
      <c r="D55" s="87">
        <v>4171549.1776899993</v>
      </c>
      <c r="E55" s="87">
        <f>+C55-D55</f>
        <v>1002581.1851100009</v>
      </c>
      <c r="F55" s="65">
        <f t="shared" ref="F55:F56" si="173">+D55/C55</f>
        <v>0.80623194337773696</v>
      </c>
      <c r="G55" s="222">
        <v>6411249.3167699995</v>
      </c>
      <c r="H55" s="87">
        <v>5631361.7756399997</v>
      </c>
      <c r="I55" s="87">
        <f>+G55-H55</f>
        <v>779887.54112999979</v>
      </c>
      <c r="J55" s="65">
        <f t="shared" ref="J55:J56" si="174">+H55/G55</f>
        <v>0.87835638537873795</v>
      </c>
      <c r="K55" s="222">
        <v>7839614.7300000004</v>
      </c>
      <c r="L55" s="87">
        <v>7305621.2437199997</v>
      </c>
      <c r="M55" s="87">
        <f>+K55-L55</f>
        <v>533993.48628000077</v>
      </c>
      <c r="N55" s="65">
        <f t="shared" ref="N55:N57" si="175">+L55/K55</f>
        <v>0.93188523866656892</v>
      </c>
      <c r="O55" s="222">
        <v>9967700.4291999992</v>
      </c>
      <c r="P55" s="87">
        <v>9736391.1269600019</v>
      </c>
      <c r="Q55" s="87">
        <f>+O55-P55</f>
        <v>231309.30223999731</v>
      </c>
      <c r="R55" s="65">
        <f t="shared" ref="R55:R56" si="176">+P55/O55</f>
        <v>0.97679411576592079</v>
      </c>
      <c r="S55" s="222">
        <v>9670088.4536200017</v>
      </c>
      <c r="T55" s="87">
        <v>9328464.4834899995</v>
      </c>
      <c r="U55" s="87">
        <f>+S55-T55</f>
        <v>341623.97013000213</v>
      </c>
      <c r="V55" s="65">
        <f t="shared" ref="V55:V56" si="177">+T55/S55</f>
        <v>0.96467209459680636</v>
      </c>
      <c r="W55" s="222">
        <v>8250326.1919999989</v>
      </c>
      <c r="X55" s="87">
        <v>7889764.2055099998</v>
      </c>
      <c r="Y55" s="87">
        <f>+W55-X55</f>
        <v>360561.98648999911</v>
      </c>
      <c r="Z55" s="65">
        <f t="shared" ref="Z55:Z58" si="178">+X55/W55</f>
        <v>0.95629724472716959</v>
      </c>
      <c r="AA55" s="222">
        <v>9054293.2999999989</v>
      </c>
      <c r="AB55" s="87">
        <v>8409204.5406499989</v>
      </c>
      <c r="AC55" s="87">
        <f>+AA55-AB55</f>
        <v>645088.75934999995</v>
      </c>
      <c r="AD55" s="65">
        <f t="shared" ref="AD55:AD57" si="179">+AB55/AA55</f>
        <v>0.92875327339462266</v>
      </c>
      <c r="AE55" s="222">
        <v>10205579.946079999</v>
      </c>
      <c r="AF55" s="87">
        <v>8489880.7036500014</v>
      </c>
      <c r="AG55" s="87">
        <f>+AE55-AF55</f>
        <v>1715699.2424299978</v>
      </c>
      <c r="AH55" s="65">
        <f t="shared" ref="AH55:AH56" si="180">+AF55/AE55</f>
        <v>0.83188615918990427</v>
      </c>
      <c r="AI55" s="222">
        <v>8186592.7000000002</v>
      </c>
      <c r="AJ55" s="87">
        <v>7886700.3446800001</v>
      </c>
      <c r="AK55" s="87">
        <f>+AI55-AJ55</f>
        <v>299892.35532000009</v>
      </c>
      <c r="AL55" s="65">
        <f t="shared" ref="AL55:AL58" si="181">+AJ55/AI55</f>
        <v>0.96336786666814389</v>
      </c>
      <c r="AM55" s="83">
        <v>10815051.33925</v>
      </c>
      <c r="AN55" s="83">
        <v>9657704.0204300005</v>
      </c>
      <c r="AO55" s="83">
        <f>+AM55-AN55</f>
        <v>1157347.3188199997</v>
      </c>
      <c r="AP55" s="66">
        <f t="shared" ref="AP55:AP56" si="182">+AN55/AM55</f>
        <v>0.89298734860187368</v>
      </c>
      <c r="AQ55" s="82">
        <v>12560242.199999999</v>
      </c>
      <c r="AR55" s="83">
        <v>11939053.885220001</v>
      </c>
      <c r="AS55" s="83">
        <f>+AQ55-AR55</f>
        <v>621188.31477999873</v>
      </c>
      <c r="AT55" s="66">
        <f t="shared" ref="AT55:AT56" si="183">+AR55/AQ55</f>
        <v>0.95054328532136123</v>
      </c>
      <c r="AU55" s="83">
        <v>13297140.833000001</v>
      </c>
      <c r="AV55" s="83">
        <v>12385527.756169999</v>
      </c>
      <c r="AW55" s="83">
        <f>+AU55-AV55</f>
        <v>911613.07683000155</v>
      </c>
      <c r="AX55" s="39">
        <f t="shared" ref="AX55:AX58" si="184">+AV55/AU55</f>
        <v>0.93144292534169315</v>
      </c>
      <c r="AY55" s="82">
        <v>14791283.173979999</v>
      </c>
      <c r="AZ55" s="83">
        <v>11984623.888080003</v>
      </c>
      <c r="BA55" s="83">
        <f>+AY55-AZ55</f>
        <v>2806659.2858999968</v>
      </c>
      <c r="BB55" s="66">
        <f t="shared" ref="BB55:BB58" si="185">+AZ55/AY55</f>
        <v>0.81024910057585031</v>
      </c>
      <c r="BC55" s="213">
        <v>17315425.100000001</v>
      </c>
    </row>
    <row r="56" spans="1:55" s="74" customFormat="1" ht="12" customHeight="1" x14ac:dyDescent="0.15">
      <c r="A56" s="80" t="s">
        <v>150</v>
      </c>
      <c r="B56" s="81" t="s">
        <v>151</v>
      </c>
      <c r="C56" s="222">
        <v>109464.35679999999</v>
      </c>
      <c r="D56" s="87">
        <v>91325.423989999996</v>
      </c>
      <c r="E56" s="87">
        <f t="shared" ref="E56:E58" si="186">+C56-D56</f>
        <v>18138.932809999998</v>
      </c>
      <c r="F56" s="65">
        <f t="shared" si="173"/>
        <v>0.83429370673468384</v>
      </c>
      <c r="G56" s="222">
        <v>139584.38999999998</v>
      </c>
      <c r="H56" s="87">
        <v>108856.85733</v>
      </c>
      <c r="I56" s="87">
        <f t="shared" ref="I56:I58" si="187">+G56-H56</f>
        <v>30727.532669999986</v>
      </c>
      <c r="J56" s="65">
        <f t="shared" si="174"/>
        <v>0.77986411897490837</v>
      </c>
      <c r="K56" s="222">
        <v>178398.6</v>
      </c>
      <c r="L56" s="87">
        <v>153106.65682999999</v>
      </c>
      <c r="M56" s="87">
        <f t="shared" ref="M56:M58" si="188">+K56-L56</f>
        <v>25291.943170000013</v>
      </c>
      <c r="N56" s="65">
        <f t="shared" si="175"/>
        <v>0.85822790554410178</v>
      </c>
      <c r="O56" s="222">
        <v>235654</v>
      </c>
      <c r="P56" s="87">
        <v>214037.72494000001</v>
      </c>
      <c r="Q56" s="87">
        <f t="shared" ref="Q56:Q58" si="189">+O56-P56</f>
        <v>21616.275059999985</v>
      </c>
      <c r="R56" s="65">
        <f t="shared" si="176"/>
        <v>0.90827113030120432</v>
      </c>
      <c r="S56" s="222">
        <v>435687.50000000006</v>
      </c>
      <c r="T56" s="87">
        <v>398465.10122000001</v>
      </c>
      <c r="U56" s="87">
        <f t="shared" ref="U56:U58" si="190">+S56-T56</f>
        <v>37222.398780000047</v>
      </c>
      <c r="V56" s="65">
        <f t="shared" si="177"/>
        <v>0.9145662917113756</v>
      </c>
      <c r="W56" s="222">
        <v>772239.8</v>
      </c>
      <c r="X56" s="87">
        <v>661780.35831000004</v>
      </c>
      <c r="Y56" s="87">
        <f t="shared" ref="Y56:Y58" si="191">+W56-X56</f>
        <v>110459.44169000001</v>
      </c>
      <c r="Z56" s="65">
        <f t="shared" si="178"/>
        <v>0.85696225228225742</v>
      </c>
      <c r="AA56" s="222">
        <v>1020801.4000000001</v>
      </c>
      <c r="AB56" s="87">
        <v>891239.26895000006</v>
      </c>
      <c r="AC56" s="87">
        <f t="shared" ref="AC56:AC58" si="192">+AA56-AB56</f>
        <v>129562.13105000008</v>
      </c>
      <c r="AD56" s="65">
        <f t="shared" si="179"/>
        <v>0.87307802374683252</v>
      </c>
      <c r="AE56" s="222">
        <v>1271983.3999999999</v>
      </c>
      <c r="AF56" s="87">
        <v>922354.06094000011</v>
      </c>
      <c r="AG56" s="87">
        <f t="shared" ref="AG56:AG58" si="193">+AE56-AF56</f>
        <v>349629.33905999979</v>
      </c>
      <c r="AH56" s="65">
        <f t="shared" si="180"/>
        <v>0.72513058027329613</v>
      </c>
      <c r="AI56" s="222">
        <v>1156111.3999999999</v>
      </c>
      <c r="AJ56" s="87">
        <v>1057403.8813099999</v>
      </c>
      <c r="AK56" s="87">
        <f t="shared" ref="AK56:AK58" si="194">+AI56-AJ56</f>
        <v>98707.518690000055</v>
      </c>
      <c r="AL56" s="65">
        <f t="shared" si="181"/>
        <v>0.9146211007953039</v>
      </c>
      <c r="AM56" s="83">
        <v>1509078.1</v>
      </c>
      <c r="AN56" s="83">
        <v>1164431.0538700002</v>
      </c>
      <c r="AO56" s="83">
        <f t="shared" ref="AO56:AO58" si="195">+AM56-AN56</f>
        <v>344647.04612999992</v>
      </c>
      <c r="AP56" s="66">
        <f t="shared" si="182"/>
        <v>0.77161748876350411</v>
      </c>
      <c r="AQ56" s="82">
        <v>2149190.6</v>
      </c>
      <c r="AR56" s="83">
        <v>2003394.7756099997</v>
      </c>
      <c r="AS56" s="83">
        <f t="shared" ref="AS56:AS58" si="196">+AQ56-AR56</f>
        <v>145795.82439000043</v>
      </c>
      <c r="AT56" s="66">
        <f t="shared" si="183"/>
        <v>0.93216245018473443</v>
      </c>
      <c r="AU56" s="83">
        <v>2618001.952</v>
      </c>
      <c r="AV56" s="83">
        <v>2109701.8580199997</v>
      </c>
      <c r="AW56" s="83">
        <f t="shared" ref="AW56:AW58" si="197">+AU56-AV56</f>
        <v>508300.09398000035</v>
      </c>
      <c r="AX56" s="39">
        <f t="shared" si="184"/>
        <v>0.80584426471046411</v>
      </c>
      <c r="AY56" s="82">
        <v>2522063.9380000001</v>
      </c>
      <c r="AZ56" s="83">
        <v>2215498.9085999997</v>
      </c>
      <c r="BA56" s="83">
        <f t="shared" ref="BA56:BA58" si="198">+AY56-AZ56</f>
        <v>306565.02940000035</v>
      </c>
      <c r="BB56" s="66">
        <f t="shared" si="185"/>
        <v>0.87844676545230382</v>
      </c>
      <c r="BC56" s="213">
        <v>4427113</v>
      </c>
    </row>
    <row r="57" spans="1:55" s="74" customFormat="1" ht="12" customHeight="1" x14ac:dyDescent="0.15">
      <c r="A57" s="80" t="s">
        <v>152</v>
      </c>
      <c r="B57" s="81" t="s">
        <v>153</v>
      </c>
      <c r="C57" s="222">
        <v>0</v>
      </c>
      <c r="D57" s="87">
        <v>0</v>
      </c>
      <c r="E57" s="87">
        <f t="shared" si="186"/>
        <v>0</v>
      </c>
      <c r="F57" s="66" t="s">
        <v>12</v>
      </c>
      <c r="G57" s="222">
        <v>0</v>
      </c>
      <c r="H57" s="87">
        <v>0</v>
      </c>
      <c r="I57" s="87">
        <f t="shared" si="187"/>
        <v>0</v>
      </c>
      <c r="J57" s="66" t="s">
        <v>12</v>
      </c>
      <c r="K57" s="222">
        <v>5000</v>
      </c>
      <c r="L57" s="87">
        <v>0</v>
      </c>
      <c r="M57" s="87">
        <f t="shared" si="188"/>
        <v>5000</v>
      </c>
      <c r="N57" s="65">
        <f t="shared" si="175"/>
        <v>0</v>
      </c>
      <c r="O57" s="222">
        <v>0</v>
      </c>
      <c r="P57" s="87">
        <v>0</v>
      </c>
      <c r="Q57" s="87">
        <f t="shared" si="189"/>
        <v>0</v>
      </c>
      <c r="R57" s="66" t="s">
        <v>12</v>
      </c>
      <c r="S57" s="222">
        <v>0</v>
      </c>
      <c r="T57" s="87">
        <v>0</v>
      </c>
      <c r="U57" s="87">
        <f t="shared" si="190"/>
        <v>0</v>
      </c>
      <c r="V57" s="66" t="s">
        <v>12</v>
      </c>
      <c r="W57" s="222">
        <v>0</v>
      </c>
      <c r="X57" s="87">
        <v>0</v>
      </c>
      <c r="Y57" s="87">
        <f t="shared" si="191"/>
        <v>0</v>
      </c>
      <c r="Z57" s="66" t="s">
        <v>12</v>
      </c>
      <c r="AA57" s="222">
        <v>10000</v>
      </c>
      <c r="AB57" s="87">
        <v>0</v>
      </c>
      <c r="AC57" s="87">
        <f t="shared" si="192"/>
        <v>10000</v>
      </c>
      <c r="AD57" s="65">
        <f t="shared" si="179"/>
        <v>0</v>
      </c>
      <c r="AE57" s="222">
        <v>0</v>
      </c>
      <c r="AF57" s="87">
        <v>0</v>
      </c>
      <c r="AG57" s="87">
        <f t="shared" si="193"/>
        <v>0</v>
      </c>
      <c r="AH57" s="66" t="s">
        <v>12</v>
      </c>
      <c r="AI57" s="222">
        <v>0</v>
      </c>
      <c r="AJ57" s="87">
        <v>0</v>
      </c>
      <c r="AK57" s="87">
        <f t="shared" si="194"/>
        <v>0</v>
      </c>
      <c r="AL57" s="66" t="s">
        <v>12</v>
      </c>
      <c r="AM57" s="83">
        <v>0</v>
      </c>
      <c r="AN57" s="83">
        <v>0</v>
      </c>
      <c r="AO57" s="83">
        <f t="shared" si="195"/>
        <v>0</v>
      </c>
      <c r="AP57" s="66" t="s">
        <v>12</v>
      </c>
      <c r="AQ57" s="82">
        <v>5192.6000000000004</v>
      </c>
      <c r="AR57" s="83">
        <v>5107.4567500000003</v>
      </c>
      <c r="AS57" s="83">
        <f t="shared" si="196"/>
        <v>85.14325000000008</v>
      </c>
      <c r="AT57" s="66" t="s">
        <v>12</v>
      </c>
      <c r="AU57" s="83">
        <v>0</v>
      </c>
      <c r="AV57" s="83">
        <v>0</v>
      </c>
      <c r="AW57" s="83">
        <f t="shared" si="197"/>
        <v>0</v>
      </c>
      <c r="AX57" s="39" t="s">
        <v>12</v>
      </c>
      <c r="AY57" s="82">
        <v>0</v>
      </c>
      <c r="AZ57" s="83">
        <v>0</v>
      </c>
      <c r="BA57" s="83">
        <f t="shared" si="198"/>
        <v>0</v>
      </c>
      <c r="BB57" s="66" t="s">
        <v>12</v>
      </c>
      <c r="BC57" s="213">
        <v>0</v>
      </c>
    </row>
    <row r="58" spans="1:55" s="74" customFormat="1" ht="12" customHeight="1" x14ac:dyDescent="0.15">
      <c r="A58" s="80" t="s">
        <v>154</v>
      </c>
      <c r="B58" s="81" t="s">
        <v>30</v>
      </c>
      <c r="C58" s="222">
        <v>393454.13600000006</v>
      </c>
      <c r="D58" s="87">
        <v>314492.90684999997</v>
      </c>
      <c r="E58" s="87">
        <f t="shared" si="186"/>
        <v>78961.229150000087</v>
      </c>
      <c r="F58" s="65">
        <f t="shared" ref="F58" si="199">+D58/C58</f>
        <v>0.79931274848766598</v>
      </c>
      <c r="G58" s="222">
        <v>302018</v>
      </c>
      <c r="H58" s="87">
        <v>270474.90237000003</v>
      </c>
      <c r="I58" s="87">
        <f t="shared" si="187"/>
        <v>31543.097629999975</v>
      </c>
      <c r="J58" s="65">
        <f t="shared" ref="J58" si="200">+H58/G58</f>
        <v>0.89555888182161336</v>
      </c>
      <c r="K58" s="222">
        <v>415699.1</v>
      </c>
      <c r="L58" s="87">
        <v>384514.22111999994</v>
      </c>
      <c r="M58" s="87">
        <f t="shared" si="188"/>
        <v>31184.878880000033</v>
      </c>
      <c r="N58" s="65">
        <f t="shared" ref="N58" si="201">+L58/K58</f>
        <v>0.92498208709135998</v>
      </c>
      <c r="O58" s="222">
        <v>479842.3</v>
      </c>
      <c r="P58" s="87">
        <v>438618.16665999999</v>
      </c>
      <c r="Q58" s="87">
        <f t="shared" si="189"/>
        <v>41224.13334</v>
      </c>
      <c r="R58" s="65">
        <f t="shared" ref="R58" si="202">+P58/O58</f>
        <v>0.91408816325697007</v>
      </c>
      <c r="S58" s="222">
        <v>354314</v>
      </c>
      <c r="T58" s="87">
        <v>344974.26983999996</v>
      </c>
      <c r="U58" s="87">
        <f t="shared" si="190"/>
        <v>9339.7301600000355</v>
      </c>
      <c r="V58" s="65">
        <f t="shared" ref="V58" si="203">+T58/S58</f>
        <v>0.97363996297069821</v>
      </c>
      <c r="W58" s="222">
        <v>264950.40000000002</v>
      </c>
      <c r="X58" s="87">
        <v>227132.35142000002</v>
      </c>
      <c r="Y58" s="87">
        <f t="shared" si="191"/>
        <v>37818.048580000002</v>
      </c>
      <c r="Z58" s="65">
        <f t="shared" si="178"/>
        <v>0.85726366678442456</v>
      </c>
      <c r="AA58" s="222">
        <v>20371</v>
      </c>
      <c r="AB58" s="87">
        <v>140.86799999999999</v>
      </c>
      <c r="AC58" s="87">
        <f t="shared" si="192"/>
        <v>20230.132000000001</v>
      </c>
      <c r="AD58" s="65">
        <f t="shared" ref="AD58" si="204">+AB58/AA58</f>
        <v>6.9151244416081684E-3</v>
      </c>
      <c r="AE58" s="222">
        <v>1476.4</v>
      </c>
      <c r="AF58" s="87">
        <v>0</v>
      </c>
      <c r="AG58" s="87">
        <f t="shared" si="193"/>
        <v>1476.4</v>
      </c>
      <c r="AH58" s="65">
        <f t="shared" ref="AH58" si="205">+AF58/AE58</f>
        <v>0</v>
      </c>
      <c r="AI58" s="222">
        <v>325</v>
      </c>
      <c r="AJ58" s="87">
        <v>24.53</v>
      </c>
      <c r="AK58" s="87">
        <f t="shared" si="194"/>
        <v>300.47000000000003</v>
      </c>
      <c r="AL58" s="65">
        <f t="shared" si="181"/>
        <v>7.547692307692308E-2</v>
      </c>
      <c r="AM58" s="83">
        <v>20000</v>
      </c>
      <c r="AN58" s="83">
        <v>0</v>
      </c>
      <c r="AO58" s="83">
        <f t="shared" si="195"/>
        <v>20000</v>
      </c>
      <c r="AP58" s="66">
        <f t="shared" ref="AP58" si="206">+AN58/AM58</f>
        <v>0</v>
      </c>
      <c r="AQ58" s="82">
        <v>20070</v>
      </c>
      <c r="AR58" s="83">
        <v>0</v>
      </c>
      <c r="AS58" s="83">
        <f t="shared" si="196"/>
        <v>20070</v>
      </c>
      <c r="AT58" s="66">
        <f t="shared" ref="AT58" si="207">+AR58/AQ58</f>
        <v>0</v>
      </c>
      <c r="AU58" s="83">
        <v>420</v>
      </c>
      <c r="AV58" s="83">
        <v>418.75413000000003</v>
      </c>
      <c r="AW58" s="83">
        <f t="shared" si="197"/>
        <v>1.2458699999999681</v>
      </c>
      <c r="AX58" s="39">
        <f t="shared" si="184"/>
        <v>0.99703364285714291</v>
      </c>
      <c r="AY58" s="82">
        <v>500</v>
      </c>
      <c r="AZ58" s="83">
        <v>0</v>
      </c>
      <c r="BA58" s="83">
        <f t="shared" si="198"/>
        <v>500</v>
      </c>
      <c r="BB58" s="66">
        <f t="shared" si="185"/>
        <v>0</v>
      </c>
      <c r="BC58" s="213">
        <v>1400</v>
      </c>
    </row>
    <row r="59" spans="1:55" s="74" customFormat="1" ht="12" customHeight="1" x14ac:dyDescent="0.15">
      <c r="A59" s="75"/>
      <c r="B59" s="81"/>
      <c r="C59" s="222"/>
      <c r="D59" s="87"/>
      <c r="E59" s="87"/>
      <c r="F59" s="65"/>
      <c r="G59" s="222"/>
      <c r="H59" s="87"/>
      <c r="I59" s="87"/>
      <c r="J59" s="65"/>
      <c r="K59" s="222"/>
      <c r="L59" s="87"/>
      <c r="M59" s="87"/>
      <c r="N59" s="65"/>
      <c r="O59" s="222"/>
      <c r="P59" s="87"/>
      <c r="Q59" s="87"/>
      <c r="R59" s="65"/>
      <c r="S59" s="222"/>
      <c r="T59" s="87"/>
      <c r="U59" s="87"/>
      <c r="V59" s="65"/>
      <c r="W59" s="222"/>
      <c r="X59" s="87"/>
      <c r="Y59" s="87"/>
      <c r="Z59" s="65"/>
      <c r="AA59" s="222"/>
      <c r="AB59" s="87"/>
      <c r="AC59" s="87"/>
      <c r="AD59" s="65"/>
      <c r="AE59" s="222"/>
      <c r="AF59" s="87"/>
      <c r="AG59" s="87"/>
      <c r="AH59" s="65"/>
      <c r="AI59" s="222"/>
      <c r="AJ59" s="87"/>
      <c r="AK59" s="87"/>
      <c r="AL59" s="65"/>
      <c r="AM59" s="83"/>
      <c r="AN59" s="37"/>
      <c r="AO59" s="37"/>
      <c r="AP59" s="65"/>
      <c r="AQ59" s="82"/>
      <c r="AR59" s="37"/>
      <c r="AS59" s="37"/>
      <c r="AT59" s="65"/>
      <c r="AU59" s="83"/>
      <c r="AV59" s="37"/>
      <c r="AW59" s="37"/>
      <c r="AX59" s="38"/>
      <c r="AY59" s="82"/>
      <c r="AZ59" s="37"/>
      <c r="BA59" s="37"/>
      <c r="BB59" s="65"/>
      <c r="BC59" s="213"/>
    </row>
    <row r="60" spans="1:55" s="77" customFormat="1" ht="12" customHeight="1" x14ac:dyDescent="0.15">
      <c r="A60" s="75">
        <v>1.02</v>
      </c>
      <c r="B60" s="76" t="s">
        <v>155</v>
      </c>
      <c r="C60" s="223">
        <f>SUM(C62:C66)</f>
        <v>15042976.857999999</v>
      </c>
      <c r="D60" s="229">
        <f t="shared" ref="D60:E60" si="208">SUM(D62:D66)</f>
        <v>13061186.054400003</v>
      </c>
      <c r="E60" s="229">
        <f t="shared" si="208"/>
        <v>1981790.8035999984</v>
      </c>
      <c r="F60" s="64">
        <f>+D60/C60</f>
        <v>0.86825807004109956</v>
      </c>
      <c r="G60" s="223">
        <f>SUM(G62:G66)</f>
        <v>14425350.627899999</v>
      </c>
      <c r="H60" s="229">
        <f t="shared" ref="H60:I60" si="209">SUM(H62:H66)</f>
        <v>13173493.14985</v>
      </c>
      <c r="I60" s="229">
        <f t="shared" si="209"/>
        <v>1251857.4780500005</v>
      </c>
      <c r="J60" s="64">
        <f>+H60/G60</f>
        <v>0.91321822877367098</v>
      </c>
      <c r="K60" s="223">
        <f>SUM(K62:K66)</f>
        <v>14795005.0867</v>
      </c>
      <c r="L60" s="229">
        <f t="shared" ref="L60:M60" si="210">SUM(L62:L66)</f>
        <v>13360752.628509996</v>
      </c>
      <c r="M60" s="229">
        <f t="shared" si="210"/>
        <v>1434252.4581900032</v>
      </c>
      <c r="N60" s="64">
        <f>+L60/K60</f>
        <v>0.90305833287753801</v>
      </c>
      <c r="O60" s="223">
        <f>SUM(O62:O66)</f>
        <v>20161341.5348</v>
      </c>
      <c r="P60" s="229">
        <f t="shared" ref="P60:Q60" si="211">SUM(P62:P66)</f>
        <v>17618133.704500001</v>
      </c>
      <c r="Q60" s="229">
        <f t="shared" si="211"/>
        <v>2543207.8303000014</v>
      </c>
      <c r="R60" s="64">
        <f>+P60/O60</f>
        <v>0.87385721203570554</v>
      </c>
      <c r="S60" s="223">
        <f>SUM(S62:S66)</f>
        <v>24426083.287</v>
      </c>
      <c r="T60" s="229">
        <f t="shared" ref="T60:U60" si="212">SUM(T62:T66)</f>
        <v>18703140.306419998</v>
      </c>
      <c r="U60" s="229">
        <f t="shared" si="212"/>
        <v>5722942.9805800002</v>
      </c>
      <c r="V60" s="64">
        <f>+T60/S60</f>
        <v>0.76570361636219197</v>
      </c>
      <c r="W60" s="223">
        <f>SUM(W62:W66)</f>
        <v>27750857.224249996</v>
      </c>
      <c r="X60" s="229">
        <f t="shared" ref="X60:Y60" si="213">SUM(X62:X66)</f>
        <v>19539894.278499998</v>
      </c>
      <c r="Y60" s="229">
        <f t="shared" si="213"/>
        <v>8210962.9457499972</v>
      </c>
      <c r="Z60" s="64">
        <f>+X60/W60</f>
        <v>0.70411858345857237</v>
      </c>
      <c r="AA60" s="220">
        <f>SUM(AA62:AA66)</f>
        <v>39538613.710090004</v>
      </c>
      <c r="AB60" s="221">
        <f t="shared" ref="AB60" si="214">SUM(AB62:AB66)</f>
        <v>21313781.298420001</v>
      </c>
      <c r="AC60" s="221">
        <f>+AA60-AB60</f>
        <v>18224832.411670003</v>
      </c>
      <c r="AD60" s="64">
        <f>+AB60/AA60</f>
        <v>0.53906243285866284</v>
      </c>
      <c r="AE60" s="220">
        <f>SUM(AE62:AE66)</f>
        <v>41366090.18</v>
      </c>
      <c r="AF60" s="221">
        <f t="shared" ref="AF60" si="215">SUM(AF62:AF66)</f>
        <v>24004737.84601</v>
      </c>
      <c r="AG60" s="221">
        <f>+AE60-AF60</f>
        <v>17361352.33399</v>
      </c>
      <c r="AH60" s="64">
        <f>+AF60/AE60</f>
        <v>0.58029989640200508</v>
      </c>
      <c r="AI60" s="220">
        <f>SUM(AI62:AI66)</f>
        <v>42780175.971019998</v>
      </c>
      <c r="AJ60" s="221">
        <f t="shared" ref="AJ60" si="216">SUM(AJ62:AJ66)</f>
        <v>27827918.995040003</v>
      </c>
      <c r="AK60" s="221">
        <f>+AI60-AJ60</f>
        <v>14952256.975979995</v>
      </c>
      <c r="AL60" s="64">
        <f>+AJ60/AI60</f>
        <v>0.65048631435950843</v>
      </c>
      <c r="AM60" s="34">
        <f>SUM(AM62:AM66)</f>
        <v>42028381.899999991</v>
      </c>
      <c r="AN60" s="34">
        <f t="shared" ref="AN60" si="217">SUM(AN62:AN66)</f>
        <v>31218239.088799994</v>
      </c>
      <c r="AO60" s="34">
        <f>+AM60-AN60</f>
        <v>10810142.811199997</v>
      </c>
      <c r="AP60" s="63">
        <f>+AN60/AM60</f>
        <v>0.74278945982452871</v>
      </c>
      <c r="AQ60" s="61">
        <f>SUM(AQ62:AQ66)</f>
        <v>46037928.041199997</v>
      </c>
      <c r="AR60" s="34">
        <f t="shared" ref="AR60" si="218">SUM(AR62:AR66)</f>
        <v>38260987.222120002</v>
      </c>
      <c r="AS60" s="34">
        <f>+AQ60-AR60</f>
        <v>7776940.8190799952</v>
      </c>
      <c r="AT60" s="63">
        <f>+AR60/AQ60</f>
        <v>0.83107535134682209</v>
      </c>
      <c r="AU60" s="34">
        <f>SUM(AU62:AU66)</f>
        <v>40829227.557550006</v>
      </c>
      <c r="AV60" s="34">
        <f t="shared" ref="AV60" si="219">SUM(AV62:AV66)</f>
        <v>36984497.170970008</v>
      </c>
      <c r="AW60" s="34">
        <f>+AU60-AV60</f>
        <v>3844730.3865799978</v>
      </c>
      <c r="AX60" s="35">
        <f>+AV60/AU60</f>
        <v>0.90583386910367736</v>
      </c>
      <c r="AY60" s="61">
        <f>SUM(AY62:AY66)</f>
        <v>66385921.7905</v>
      </c>
      <c r="AZ60" s="34">
        <f t="shared" ref="AZ60" si="220">SUM(AZ62:AZ66)</f>
        <v>43057442.307340004</v>
      </c>
      <c r="BA60" s="34">
        <f>+AY60-AZ60</f>
        <v>23328479.483159997</v>
      </c>
      <c r="BB60" s="63">
        <f>+AZ60/AY60</f>
        <v>0.64859297191383791</v>
      </c>
      <c r="BC60" s="211">
        <f>SUM(BC62:BC66)</f>
        <v>73813238.799999997</v>
      </c>
    </row>
    <row r="61" spans="1:55" s="74" customFormat="1" ht="12" customHeight="1" x14ac:dyDescent="0.15">
      <c r="A61" s="75"/>
      <c r="B61" s="81"/>
      <c r="C61" s="222"/>
      <c r="D61" s="87"/>
      <c r="E61" s="87"/>
      <c r="F61" s="65"/>
      <c r="G61" s="222"/>
      <c r="H61" s="87"/>
      <c r="I61" s="87"/>
      <c r="J61" s="65"/>
      <c r="K61" s="222"/>
      <c r="L61" s="87"/>
      <c r="M61" s="87"/>
      <c r="N61" s="65"/>
      <c r="O61" s="222"/>
      <c r="P61" s="87"/>
      <c r="Q61" s="87"/>
      <c r="R61" s="65"/>
      <c r="S61" s="222"/>
      <c r="T61" s="87"/>
      <c r="U61" s="87"/>
      <c r="V61" s="65"/>
      <c r="W61" s="222"/>
      <c r="X61" s="87"/>
      <c r="Y61" s="87"/>
      <c r="Z61" s="65"/>
      <c r="AA61" s="222"/>
      <c r="AB61" s="87"/>
      <c r="AC61" s="87"/>
      <c r="AD61" s="65"/>
      <c r="AE61" s="222"/>
      <c r="AF61" s="87"/>
      <c r="AG61" s="87"/>
      <c r="AH61" s="65"/>
      <c r="AI61" s="222"/>
      <c r="AJ61" s="87"/>
      <c r="AK61" s="87"/>
      <c r="AL61" s="65"/>
      <c r="AM61" s="83"/>
      <c r="AN61" s="37"/>
      <c r="AO61" s="37"/>
      <c r="AP61" s="65"/>
      <c r="AQ61" s="82"/>
      <c r="AR61" s="37"/>
      <c r="AS61" s="37"/>
      <c r="AT61" s="65"/>
      <c r="AU61" s="83"/>
      <c r="AV61" s="37"/>
      <c r="AW61" s="37"/>
      <c r="AX61" s="38"/>
      <c r="AY61" s="82"/>
      <c r="AZ61" s="37"/>
      <c r="BA61" s="37"/>
      <c r="BB61" s="65"/>
      <c r="BC61" s="213"/>
    </row>
    <row r="62" spans="1:55" s="74" customFormat="1" ht="12" customHeight="1" x14ac:dyDescent="0.15">
      <c r="A62" s="80" t="s">
        <v>156</v>
      </c>
      <c r="B62" s="81" t="s">
        <v>157</v>
      </c>
      <c r="C62" s="222">
        <v>1684344.6584000001</v>
      </c>
      <c r="D62" s="87">
        <v>1424254.33843</v>
      </c>
      <c r="E62" s="87">
        <f t="shared" ref="E62:E66" si="221">+C62-D62</f>
        <v>260090.31997000007</v>
      </c>
      <c r="F62" s="65">
        <f t="shared" ref="F62:F66" si="222">+D62/C62</f>
        <v>0.84558367037713877</v>
      </c>
      <c r="G62" s="222">
        <v>1806306.3280000002</v>
      </c>
      <c r="H62" s="87">
        <v>1606355.3591199999</v>
      </c>
      <c r="I62" s="87">
        <f t="shared" ref="I62:I66" si="223">+G62-H62</f>
        <v>199950.96888000029</v>
      </c>
      <c r="J62" s="65">
        <f t="shared" ref="J62:J66" si="224">+H62/G62</f>
        <v>0.88930395372008009</v>
      </c>
      <c r="K62" s="222">
        <v>2115548.906</v>
      </c>
      <c r="L62" s="87">
        <v>1929824.72431</v>
      </c>
      <c r="M62" s="87">
        <f t="shared" ref="M62:M66" si="225">+K62-L62</f>
        <v>185724.18169</v>
      </c>
      <c r="N62" s="65">
        <f t="shared" ref="N62:N66" si="226">+L62/K62</f>
        <v>0.91220993229546266</v>
      </c>
      <c r="O62" s="222">
        <v>3111914.5</v>
      </c>
      <c r="P62" s="87">
        <v>2652704.3703999999</v>
      </c>
      <c r="Q62" s="87">
        <f t="shared" ref="Q62:Q66" si="227">+O62-P62</f>
        <v>459210.1296000001</v>
      </c>
      <c r="R62" s="65">
        <f t="shared" ref="R62:R66" si="228">+P62/O62</f>
        <v>0.85243485012200682</v>
      </c>
      <c r="S62" s="222">
        <v>3787265.4999999995</v>
      </c>
      <c r="T62" s="87">
        <v>3036800.3039899999</v>
      </c>
      <c r="U62" s="87">
        <f t="shared" ref="U62:U66" si="229">+S62-T62</f>
        <v>750465.19600999961</v>
      </c>
      <c r="V62" s="65">
        <f t="shared" ref="V62:V66" si="230">+T62/S62</f>
        <v>0.80184510539068365</v>
      </c>
      <c r="W62" s="222">
        <v>3633131.7459800001</v>
      </c>
      <c r="X62" s="87">
        <v>3114913.2655099998</v>
      </c>
      <c r="Y62" s="87">
        <f t="shared" ref="Y62:Y66" si="231">+W62-X62</f>
        <v>518218.4804700003</v>
      </c>
      <c r="Z62" s="65">
        <f t="shared" ref="Z62:Z66" si="232">+X62/W62</f>
        <v>0.85736314653510692</v>
      </c>
      <c r="AA62" s="222">
        <v>2786220.8999999994</v>
      </c>
      <c r="AB62" s="87">
        <v>2485929.6037099999</v>
      </c>
      <c r="AC62" s="87">
        <f t="shared" ref="AC62:AC66" si="233">+AA62-AB62</f>
        <v>300291.2962899995</v>
      </c>
      <c r="AD62" s="65">
        <f t="shared" ref="AD62:AD66" si="234">+AB62/AA62</f>
        <v>0.89222272494976995</v>
      </c>
      <c r="AE62" s="222">
        <v>3514090.4350000001</v>
      </c>
      <c r="AF62" s="87">
        <v>2928336.16335</v>
      </c>
      <c r="AG62" s="87">
        <f t="shared" ref="AG62:AG66" si="235">+AE62-AF62</f>
        <v>585754.27165000001</v>
      </c>
      <c r="AH62" s="65">
        <f t="shared" ref="AH62:AH66" si="236">+AF62/AE62</f>
        <v>0.83331269286187282</v>
      </c>
      <c r="AI62" s="222">
        <v>4051542.8830200001</v>
      </c>
      <c r="AJ62" s="87">
        <v>3417455.8549600006</v>
      </c>
      <c r="AK62" s="87">
        <f t="shared" ref="AK62:AK66" si="237">+AI62-AJ62</f>
        <v>634087.02805999946</v>
      </c>
      <c r="AL62" s="65">
        <f t="shared" ref="AL62:AL66" si="238">+AJ62/AI62</f>
        <v>0.84349492369500623</v>
      </c>
      <c r="AM62" s="83">
        <v>4327140.0999999996</v>
      </c>
      <c r="AN62" s="83">
        <v>3932731.3211999997</v>
      </c>
      <c r="AO62" s="83">
        <f t="shared" ref="AO62:AO66" si="239">+AM62-AN62</f>
        <v>394408.77879999997</v>
      </c>
      <c r="AP62" s="66">
        <f t="shared" ref="AP62:AP66" si="240">+AN62/AM62</f>
        <v>0.90885232054307652</v>
      </c>
      <c r="AQ62" s="82">
        <v>5413491.6236000005</v>
      </c>
      <c r="AR62" s="83">
        <v>4684937.9011000004</v>
      </c>
      <c r="AS62" s="83">
        <f t="shared" ref="AS62:AS66" si="241">+AQ62-AR62</f>
        <v>728553.72250000015</v>
      </c>
      <c r="AT62" s="66">
        <f t="shared" ref="AT62:AT66" si="242">+AR62/AQ62</f>
        <v>0.86541888800125122</v>
      </c>
      <c r="AU62" s="83">
        <v>5271584.7515500002</v>
      </c>
      <c r="AV62" s="83">
        <v>4639064.1120600002</v>
      </c>
      <c r="AW62" s="83">
        <f t="shared" ref="AW62:AW66" si="243">+AU62-AV62</f>
        <v>632520.63948999997</v>
      </c>
      <c r="AX62" s="39">
        <f t="shared" ref="AX62:AX66" si="244">+AV62/AU62</f>
        <v>0.88001318971415177</v>
      </c>
      <c r="AY62" s="82">
        <v>5476106.2790299999</v>
      </c>
      <c r="AZ62" s="83">
        <v>4832669.37629</v>
      </c>
      <c r="BA62" s="83">
        <f t="shared" ref="BA62:BA66" si="245">+AY62-AZ62</f>
        <v>643436.90273999982</v>
      </c>
      <c r="BB62" s="66">
        <f t="shared" ref="BB62:BB66" si="246">+AZ62/AY62</f>
        <v>0.88250101989365082</v>
      </c>
      <c r="BC62" s="213">
        <v>7692700.7999999998</v>
      </c>
    </row>
    <row r="63" spans="1:55" s="74" customFormat="1" ht="12" customHeight="1" x14ac:dyDescent="0.15">
      <c r="A63" s="80" t="s">
        <v>158</v>
      </c>
      <c r="B63" s="81" t="s">
        <v>75</v>
      </c>
      <c r="C63" s="222">
        <v>10698681.691199999</v>
      </c>
      <c r="D63" s="87">
        <v>9791244.1383600011</v>
      </c>
      <c r="E63" s="87">
        <f t="shared" si="221"/>
        <v>907437.55283999816</v>
      </c>
      <c r="F63" s="65">
        <f t="shared" si="222"/>
        <v>0.91518230198526296</v>
      </c>
      <c r="G63" s="222">
        <v>10074902.7084</v>
      </c>
      <c r="H63" s="87">
        <v>9469586.0201699995</v>
      </c>
      <c r="I63" s="87">
        <f t="shared" si="223"/>
        <v>605316.68823000044</v>
      </c>
      <c r="J63" s="65">
        <f t="shared" si="224"/>
        <v>0.93991835894104325</v>
      </c>
      <c r="K63" s="222">
        <v>9921400.1317000017</v>
      </c>
      <c r="L63" s="87">
        <v>9157400.546889998</v>
      </c>
      <c r="M63" s="87">
        <f t="shared" si="225"/>
        <v>763999.58481000364</v>
      </c>
      <c r="N63" s="65">
        <f t="shared" si="226"/>
        <v>0.92299478151587311</v>
      </c>
      <c r="O63" s="222">
        <v>12908890.6348</v>
      </c>
      <c r="P63" s="87">
        <v>11816546.058839999</v>
      </c>
      <c r="Q63" s="87">
        <f t="shared" si="227"/>
        <v>1092344.575960001</v>
      </c>
      <c r="R63" s="65">
        <f t="shared" si="228"/>
        <v>0.91538044539511088</v>
      </c>
      <c r="S63" s="222">
        <v>13304636.187000001</v>
      </c>
      <c r="T63" s="87">
        <v>12179053.494750001</v>
      </c>
      <c r="U63" s="87">
        <f t="shared" si="229"/>
        <v>1125582.6922500003</v>
      </c>
      <c r="V63" s="65">
        <f t="shared" si="230"/>
        <v>0.91539921299390281</v>
      </c>
      <c r="W63" s="222">
        <v>13236986.662109999</v>
      </c>
      <c r="X63" s="87">
        <v>12130586.558150001</v>
      </c>
      <c r="Y63" s="87">
        <f t="shared" si="231"/>
        <v>1106400.1039599981</v>
      </c>
      <c r="Z63" s="65">
        <f t="shared" si="232"/>
        <v>0.91641601429372177</v>
      </c>
      <c r="AA63" s="222">
        <v>13787338.790710002</v>
      </c>
      <c r="AB63" s="87">
        <v>12891300.974900002</v>
      </c>
      <c r="AC63" s="87">
        <f t="shared" si="233"/>
        <v>896037.81581000052</v>
      </c>
      <c r="AD63" s="65">
        <f t="shared" si="234"/>
        <v>0.93501009662475576</v>
      </c>
      <c r="AE63" s="222">
        <v>13961225.645</v>
      </c>
      <c r="AF63" s="87">
        <v>12337915.273859998</v>
      </c>
      <c r="AG63" s="87">
        <f t="shared" si="235"/>
        <v>1623310.3711400013</v>
      </c>
      <c r="AH63" s="65">
        <f t="shared" si="236"/>
        <v>0.88372723051565572</v>
      </c>
      <c r="AI63" s="222">
        <v>14424258.564999999</v>
      </c>
      <c r="AJ63" s="87">
        <v>13252406.37473</v>
      </c>
      <c r="AK63" s="87">
        <f t="shared" si="237"/>
        <v>1171852.1902699992</v>
      </c>
      <c r="AL63" s="65">
        <f t="shared" si="238"/>
        <v>0.91875823738258122</v>
      </c>
      <c r="AM63" s="83">
        <v>15126544.4</v>
      </c>
      <c r="AN63" s="83">
        <v>13665132.270229999</v>
      </c>
      <c r="AO63" s="83">
        <f t="shared" si="239"/>
        <v>1461412.1297700014</v>
      </c>
      <c r="AP63" s="66">
        <f t="shared" si="240"/>
        <v>0.90338757543527248</v>
      </c>
      <c r="AQ63" s="82">
        <v>16606356.7456</v>
      </c>
      <c r="AR63" s="83">
        <v>14818576.807089999</v>
      </c>
      <c r="AS63" s="83">
        <f t="shared" si="241"/>
        <v>1787779.9385100007</v>
      </c>
      <c r="AT63" s="66">
        <f t="shared" si="242"/>
        <v>0.89234363889095125</v>
      </c>
      <c r="AU63" s="83">
        <v>15182144.435000001</v>
      </c>
      <c r="AV63" s="83">
        <v>13214532.941629998</v>
      </c>
      <c r="AW63" s="83">
        <f t="shared" si="243"/>
        <v>1967611.4933700021</v>
      </c>
      <c r="AX63" s="39">
        <f t="shared" si="244"/>
        <v>0.87039963281906418</v>
      </c>
      <c r="AY63" s="82">
        <v>16553820.09135</v>
      </c>
      <c r="AZ63" s="83">
        <v>13727945.36235</v>
      </c>
      <c r="BA63" s="83">
        <f t="shared" si="245"/>
        <v>2825874.7290000003</v>
      </c>
      <c r="BB63" s="66">
        <f t="shared" si="246"/>
        <v>0.82929168533874387</v>
      </c>
      <c r="BC63" s="213">
        <v>19052813.600000001</v>
      </c>
    </row>
    <row r="64" spans="1:55" s="74" customFormat="1" ht="12" customHeight="1" x14ac:dyDescent="0.15">
      <c r="A64" s="80" t="s">
        <v>159</v>
      </c>
      <c r="B64" s="81" t="s">
        <v>160</v>
      </c>
      <c r="C64" s="222">
        <v>129480.88959999999</v>
      </c>
      <c r="D64" s="87">
        <v>100029.24291</v>
      </c>
      <c r="E64" s="87">
        <f t="shared" si="221"/>
        <v>29451.646689999994</v>
      </c>
      <c r="F64" s="65">
        <f t="shared" si="222"/>
        <v>0.77254059049961921</v>
      </c>
      <c r="G64" s="222">
        <v>150758.29400000002</v>
      </c>
      <c r="H64" s="87">
        <v>107225.26569</v>
      </c>
      <c r="I64" s="87">
        <f t="shared" si="223"/>
        <v>43533.028310000023</v>
      </c>
      <c r="J64" s="65">
        <f t="shared" si="224"/>
        <v>0.71123957989336217</v>
      </c>
      <c r="K64" s="222">
        <v>159995.6</v>
      </c>
      <c r="L64" s="87">
        <v>108027.15643999999</v>
      </c>
      <c r="M64" s="87">
        <f t="shared" si="225"/>
        <v>51968.443560000014</v>
      </c>
      <c r="N64" s="65">
        <f t="shared" si="226"/>
        <v>0.6751882954281242</v>
      </c>
      <c r="O64" s="222">
        <v>157907.4</v>
      </c>
      <c r="P64" s="87">
        <v>139017.1923</v>
      </c>
      <c r="Q64" s="87">
        <f t="shared" si="227"/>
        <v>18890.207699999999</v>
      </c>
      <c r="R64" s="65">
        <f t="shared" si="228"/>
        <v>0.88037161209670989</v>
      </c>
      <c r="S64" s="222">
        <v>274105.5</v>
      </c>
      <c r="T64" s="87">
        <v>122542.38177000001</v>
      </c>
      <c r="U64" s="87">
        <f t="shared" si="229"/>
        <v>151563.11822999999</v>
      </c>
      <c r="V64" s="65">
        <f t="shared" si="230"/>
        <v>0.44706283445607625</v>
      </c>
      <c r="W64" s="222">
        <v>333281.39999999997</v>
      </c>
      <c r="X64" s="87">
        <v>196775.89483</v>
      </c>
      <c r="Y64" s="87">
        <f t="shared" si="231"/>
        <v>136505.50516999996</v>
      </c>
      <c r="Z64" s="65">
        <f t="shared" si="232"/>
        <v>0.5904196718748782</v>
      </c>
      <c r="AA64" s="222">
        <v>528736.55000000005</v>
      </c>
      <c r="AB64" s="87">
        <v>223450.15943000003</v>
      </c>
      <c r="AC64" s="87">
        <f t="shared" si="233"/>
        <v>305286.39057000005</v>
      </c>
      <c r="AD64" s="65">
        <f t="shared" si="234"/>
        <v>0.42261152445390809</v>
      </c>
      <c r="AE64" s="222">
        <v>725715.2</v>
      </c>
      <c r="AF64" s="87">
        <v>289956.58369999996</v>
      </c>
      <c r="AG64" s="87">
        <f t="shared" si="235"/>
        <v>435758.61629999999</v>
      </c>
      <c r="AH64" s="65">
        <f t="shared" si="236"/>
        <v>0.39954597023736033</v>
      </c>
      <c r="AI64" s="222">
        <v>554828.1</v>
      </c>
      <c r="AJ64" s="87">
        <v>401469.73176</v>
      </c>
      <c r="AK64" s="87">
        <f t="shared" si="237"/>
        <v>153358.36823999998</v>
      </c>
      <c r="AL64" s="65">
        <f t="shared" si="238"/>
        <v>0.72359300431971629</v>
      </c>
      <c r="AM64" s="83">
        <v>650727.9</v>
      </c>
      <c r="AN64" s="83">
        <v>567795.58718000003</v>
      </c>
      <c r="AO64" s="83">
        <f t="shared" si="239"/>
        <v>82932.312819999992</v>
      </c>
      <c r="AP64" s="66">
        <f t="shared" si="240"/>
        <v>0.87255454573255586</v>
      </c>
      <c r="AQ64" s="82">
        <v>782754</v>
      </c>
      <c r="AR64" s="83">
        <v>678332.30383999995</v>
      </c>
      <c r="AS64" s="83">
        <f t="shared" si="241"/>
        <v>104421.69616000005</v>
      </c>
      <c r="AT64" s="66">
        <f t="shared" si="242"/>
        <v>0.86659704561075379</v>
      </c>
      <c r="AU64" s="83">
        <v>794305.35499999998</v>
      </c>
      <c r="AV64" s="83">
        <v>726090.10403000005</v>
      </c>
      <c r="AW64" s="83">
        <f t="shared" si="243"/>
        <v>68215.250969999935</v>
      </c>
      <c r="AX64" s="39">
        <f t="shared" si="244"/>
        <v>0.91411961339477565</v>
      </c>
      <c r="AY64" s="82">
        <v>921583.10956999997</v>
      </c>
      <c r="AZ64" s="83">
        <v>767281.24937999982</v>
      </c>
      <c r="BA64" s="83">
        <f t="shared" si="245"/>
        <v>154301.86019000015</v>
      </c>
      <c r="BB64" s="66">
        <f t="shared" si="246"/>
        <v>0.83256869772494457</v>
      </c>
      <c r="BC64" s="213">
        <v>919805.8</v>
      </c>
    </row>
    <row r="65" spans="1:55" s="74" customFormat="1" ht="12" customHeight="1" x14ac:dyDescent="0.15">
      <c r="A65" s="80" t="s">
        <v>161</v>
      </c>
      <c r="B65" s="81" t="s">
        <v>76</v>
      </c>
      <c r="C65" s="222">
        <v>2331552.7354000001</v>
      </c>
      <c r="D65" s="87">
        <v>1568748.56018</v>
      </c>
      <c r="E65" s="87">
        <f t="shared" si="221"/>
        <v>762804.17522000009</v>
      </c>
      <c r="F65" s="65">
        <f t="shared" si="222"/>
        <v>0.67283426034576321</v>
      </c>
      <c r="G65" s="222">
        <v>2161675.9649999999</v>
      </c>
      <c r="H65" s="87">
        <v>1781947.0768200001</v>
      </c>
      <c r="I65" s="87">
        <f t="shared" si="223"/>
        <v>379728.88817999978</v>
      </c>
      <c r="J65" s="65">
        <f t="shared" si="224"/>
        <v>0.82433588829767102</v>
      </c>
      <c r="K65" s="222">
        <v>2337888.2489999994</v>
      </c>
      <c r="L65" s="87">
        <v>1928271.9423799999</v>
      </c>
      <c r="M65" s="87">
        <f t="shared" si="225"/>
        <v>409616.30661999946</v>
      </c>
      <c r="N65" s="65">
        <f t="shared" si="226"/>
        <v>0.82479217867012788</v>
      </c>
      <c r="O65" s="222">
        <v>3550457.2</v>
      </c>
      <c r="P65" s="87">
        <v>2682354.4507800001</v>
      </c>
      <c r="Q65" s="87">
        <f t="shared" si="227"/>
        <v>868102.74922000011</v>
      </c>
      <c r="R65" s="65">
        <f t="shared" si="228"/>
        <v>0.75549550372836483</v>
      </c>
      <c r="S65" s="222">
        <v>6839361</v>
      </c>
      <c r="T65" s="87">
        <v>3200673.6874799998</v>
      </c>
      <c r="U65" s="87">
        <f t="shared" si="229"/>
        <v>3638687.3125200002</v>
      </c>
      <c r="V65" s="65">
        <f t="shared" si="230"/>
        <v>0.46797846867273124</v>
      </c>
      <c r="W65" s="222">
        <v>10357422.731409999</v>
      </c>
      <c r="X65" s="87">
        <v>3949680.5184300002</v>
      </c>
      <c r="Y65" s="87">
        <f t="shared" si="231"/>
        <v>6407742.2129799984</v>
      </c>
      <c r="Z65" s="65">
        <f t="shared" si="232"/>
        <v>0.3813381591978639</v>
      </c>
      <c r="AA65" s="222">
        <v>22261028.269379999</v>
      </c>
      <c r="AB65" s="87">
        <v>5572072.6012900006</v>
      </c>
      <c r="AC65" s="87">
        <f t="shared" si="233"/>
        <v>16688955.668089999</v>
      </c>
      <c r="AD65" s="65">
        <f t="shared" si="234"/>
        <v>0.25030616438120135</v>
      </c>
      <c r="AE65" s="222">
        <v>22976292.199999999</v>
      </c>
      <c r="AF65" s="87">
        <v>8303074.608190001</v>
      </c>
      <c r="AG65" s="87">
        <f t="shared" si="235"/>
        <v>14673217.591809999</v>
      </c>
      <c r="AH65" s="65">
        <f t="shared" si="236"/>
        <v>0.36137574052048316</v>
      </c>
      <c r="AI65" s="222">
        <v>22826649.100000001</v>
      </c>
      <c r="AJ65" s="87">
        <v>9912231.2875200007</v>
      </c>
      <c r="AK65" s="87">
        <f t="shared" si="237"/>
        <v>12914417.812480001</v>
      </c>
      <c r="AL65" s="65">
        <f t="shared" si="238"/>
        <v>0.43423943847807256</v>
      </c>
      <c r="AM65" s="83">
        <v>21429609.199999999</v>
      </c>
      <c r="AN65" s="83">
        <v>12619611.681589998</v>
      </c>
      <c r="AO65" s="83">
        <f t="shared" si="239"/>
        <v>8809997.518410001</v>
      </c>
      <c r="AP65" s="66">
        <f t="shared" si="240"/>
        <v>0.5888866924176106</v>
      </c>
      <c r="AQ65" s="82">
        <v>22493729.699999999</v>
      </c>
      <c r="AR65" s="83">
        <v>17595369.306560002</v>
      </c>
      <c r="AS65" s="83">
        <f t="shared" si="241"/>
        <v>4898360.393439997</v>
      </c>
      <c r="AT65" s="66">
        <f t="shared" si="242"/>
        <v>0.78223440670935074</v>
      </c>
      <c r="AU65" s="83">
        <v>18878042.914999999</v>
      </c>
      <c r="AV65" s="83">
        <v>17833385.509100001</v>
      </c>
      <c r="AW65" s="83">
        <f t="shared" si="243"/>
        <v>1044657.4058999978</v>
      </c>
      <c r="AX65" s="39">
        <f t="shared" si="244"/>
        <v>0.94466283339837409</v>
      </c>
      <c r="AY65" s="82">
        <v>42730747.995999999</v>
      </c>
      <c r="AZ65" s="83">
        <v>23327668.560970005</v>
      </c>
      <c r="BA65" s="83">
        <f t="shared" si="245"/>
        <v>19403079.435029995</v>
      </c>
      <c r="BB65" s="66">
        <f t="shared" si="246"/>
        <v>0.54592230782278128</v>
      </c>
      <c r="BC65" s="213">
        <v>45587707.5</v>
      </c>
    </row>
    <row r="66" spans="1:55" s="74" customFormat="1" ht="12" customHeight="1" x14ac:dyDescent="0.15">
      <c r="A66" s="80" t="s">
        <v>162</v>
      </c>
      <c r="B66" s="81" t="s">
        <v>163</v>
      </c>
      <c r="C66" s="222">
        <v>198916.88339999999</v>
      </c>
      <c r="D66" s="87">
        <v>176909.77452000001</v>
      </c>
      <c r="E66" s="87">
        <f t="shared" si="221"/>
        <v>22007.108879999985</v>
      </c>
      <c r="F66" s="65">
        <f t="shared" si="222"/>
        <v>0.88936530422233639</v>
      </c>
      <c r="G66" s="222">
        <v>231707.33250000002</v>
      </c>
      <c r="H66" s="87">
        <v>208379.42805000002</v>
      </c>
      <c r="I66" s="87">
        <f t="shared" si="223"/>
        <v>23327.904450000002</v>
      </c>
      <c r="J66" s="65">
        <f t="shared" si="224"/>
        <v>0.89932168223463538</v>
      </c>
      <c r="K66" s="222">
        <v>260172.19999999998</v>
      </c>
      <c r="L66" s="87">
        <v>237228.25848999998</v>
      </c>
      <c r="M66" s="87">
        <f t="shared" si="225"/>
        <v>22943.941510000004</v>
      </c>
      <c r="N66" s="65">
        <f t="shared" si="226"/>
        <v>0.9118124783893129</v>
      </c>
      <c r="O66" s="222">
        <v>432171.80000000005</v>
      </c>
      <c r="P66" s="87">
        <v>327511.63218000002</v>
      </c>
      <c r="Q66" s="87">
        <f t="shared" si="227"/>
        <v>104660.16782000003</v>
      </c>
      <c r="R66" s="65">
        <f t="shared" si="228"/>
        <v>0.75782740146395478</v>
      </c>
      <c r="S66" s="222">
        <v>220715.1</v>
      </c>
      <c r="T66" s="87">
        <v>164070.43842999998</v>
      </c>
      <c r="U66" s="87">
        <f t="shared" si="229"/>
        <v>56644.661570000026</v>
      </c>
      <c r="V66" s="65">
        <f t="shared" si="230"/>
        <v>0.7433584672276613</v>
      </c>
      <c r="W66" s="222">
        <v>190034.68474999996</v>
      </c>
      <c r="X66" s="87">
        <v>147938.04158000002</v>
      </c>
      <c r="Y66" s="87">
        <f t="shared" si="231"/>
        <v>42096.643169999938</v>
      </c>
      <c r="Z66" s="65">
        <f t="shared" si="232"/>
        <v>0.77847915907887999</v>
      </c>
      <c r="AA66" s="222">
        <v>175289.19999999998</v>
      </c>
      <c r="AB66" s="87">
        <v>141027.95908999996</v>
      </c>
      <c r="AC66" s="87">
        <f t="shared" si="233"/>
        <v>34261.240910000022</v>
      </c>
      <c r="AD66" s="65">
        <f t="shared" si="234"/>
        <v>0.80454448471440321</v>
      </c>
      <c r="AE66" s="222">
        <v>188766.7</v>
      </c>
      <c r="AF66" s="87">
        <v>145455.21691000002</v>
      </c>
      <c r="AG66" s="87">
        <f t="shared" si="235"/>
        <v>43311.483089999994</v>
      </c>
      <c r="AH66" s="65">
        <f t="shared" si="236"/>
        <v>0.77055548944808594</v>
      </c>
      <c r="AI66" s="222">
        <v>922897.32299999997</v>
      </c>
      <c r="AJ66" s="87">
        <v>844355.74607000011</v>
      </c>
      <c r="AK66" s="87">
        <f t="shared" si="237"/>
        <v>78541.576929999865</v>
      </c>
      <c r="AL66" s="65">
        <f t="shared" si="238"/>
        <v>0.91489673339316868</v>
      </c>
      <c r="AM66" s="83">
        <v>494360.3</v>
      </c>
      <c r="AN66" s="83">
        <v>432968.22860000003</v>
      </c>
      <c r="AO66" s="83">
        <f t="shared" si="239"/>
        <v>61392.071399999957</v>
      </c>
      <c r="AP66" s="66">
        <f t="shared" si="240"/>
        <v>0.87581512633599434</v>
      </c>
      <c r="AQ66" s="82">
        <v>741595.97199999995</v>
      </c>
      <c r="AR66" s="83">
        <v>483770.90353000007</v>
      </c>
      <c r="AS66" s="83">
        <f t="shared" si="241"/>
        <v>257825.06846999988</v>
      </c>
      <c r="AT66" s="66">
        <f t="shared" si="242"/>
        <v>0.65233755548229988</v>
      </c>
      <c r="AU66" s="83">
        <v>703150.10100000002</v>
      </c>
      <c r="AV66" s="83">
        <v>571424.50414999994</v>
      </c>
      <c r="AW66" s="83">
        <f t="shared" si="243"/>
        <v>131725.59685000009</v>
      </c>
      <c r="AX66" s="39">
        <f t="shared" si="244"/>
        <v>0.81266361668345966</v>
      </c>
      <c r="AY66" s="82">
        <v>703664.31455000001</v>
      </c>
      <c r="AZ66" s="83">
        <v>401877.75834999996</v>
      </c>
      <c r="BA66" s="83">
        <f t="shared" si="245"/>
        <v>301786.55620000005</v>
      </c>
      <c r="BB66" s="66">
        <f t="shared" si="246"/>
        <v>0.57112141406091421</v>
      </c>
      <c r="BC66" s="213">
        <v>560211.1</v>
      </c>
    </row>
    <row r="67" spans="1:55" s="74" customFormat="1" ht="12" customHeight="1" x14ac:dyDescent="0.15">
      <c r="A67" s="75"/>
      <c r="B67" s="81"/>
      <c r="C67" s="222"/>
      <c r="D67" s="87"/>
      <c r="E67" s="87"/>
      <c r="F67" s="65"/>
      <c r="G67" s="222"/>
      <c r="H67" s="87"/>
      <c r="I67" s="87"/>
      <c r="J67" s="65"/>
      <c r="K67" s="222"/>
      <c r="L67" s="87"/>
      <c r="M67" s="87"/>
      <c r="N67" s="65"/>
      <c r="O67" s="222"/>
      <c r="P67" s="87"/>
      <c r="Q67" s="87"/>
      <c r="R67" s="65"/>
      <c r="S67" s="222"/>
      <c r="T67" s="87"/>
      <c r="U67" s="87"/>
      <c r="V67" s="65"/>
      <c r="W67" s="222"/>
      <c r="X67" s="87"/>
      <c r="Y67" s="87"/>
      <c r="Z67" s="65"/>
      <c r="AA67" s="222"/>
      <c r="AB67" s="87"/>
      <c r="AC67" s="87"/>
      <c r="AD67" s="65"/>
      <c r="AE67" s="222"/>
      <c r="AF67" s="87"/>
      <c r="AG67" s="87"/>
      <c r="AH67" s="65"/>
      <c r="AI67" s="222"/>
      <c r="AJ67" s="87"/>
      <c r="AK67" s="87"/>
      <c r="AL67" s="65"/>
      <c r="AM67" s="83"/>
      <c r="AN67" s="34"/>
      <c r="AO67" s="34"/>
      <c r="AP67" s="64"/>
      <c r="AQ67" s="82"/>
      <c r="AR67" s="34"/>
      <c r="AS67" s="34"/>
      <c r="AT67" s="64"/>
      <c r="AU67" s="83"/>
      <c r="AV67" s="34"/>
      <c r="AW67" s="34"/>
      <c r="AX67" s="36"/>
      <c r="AY67" s="82"/>
      <c r="AZ67" s="34"/>
      <c r="BA67" s="34"/>
      <c r="BB67" s="64"/>
      <c r="BC67" s="213"/>
    </row>
    <row r="68" spans="1:55" s="77" customFormat="1" ht="12" customHeight="1" x14ac:dyDescent="0.15">
      <c r="A68" s="75">
        <v>1.03</v>
      </c>
      <c r="B68" s="84" t="s">
        <v>164</v>
      </c>
      <c r="C68" s="223">
        <f>SUM(C70:C76)</f>
        <v>4153529.1320200004</v>
      </c>
      <c r="D68" s="229">
        <f t="shared" ref="D68:E68" si="247">SUM(D70:D76)</f>
        <v>3823055.8773200004</v>
      </c>
      <c r="E68" s="229">
        <f t="shared" si="247"/>
        <v>330473.25469999976</v>
      </c>
      <c r="F68" s="63">
        <f>+D68/C68</f>
        <v>0.92043555150429879</v>
      </c>
      <c r="G68" s="223">
        <f>SUM(G70:G76)</f>
        <v>4792691.1670000004</v>
      </c>
      <c r="H68" s="229">
        <f t="shared" ref="H68:I68" si="248">SUM(H70:H76)</f>
        <v>4621049.4793199999</v>
      </c>
      <c r="I68" s="229">
        <f t="shared" si="248"/>
        <v>171641.68767999951</v>
      </c>
      <c r="J68" s="63">
        <f>+H68/G68</f>
        <v>0.96418678322904749</v>
      </c>
      <c r="K68" s="223">
        <f>SUM(K70:K76)</f>
        <v>5422837.7999999998</v>
      </c>
      <c r="L68" s="229">
        <f t="shared" ref="L68:M68" si="249">SUM(L70:L76)</f>
        <v>5148344.1488700006</v>
      </c>
      <c r="M68" s="229">
        <f t="shared" si="249"/>
        <v>274493.65113000019</v>
      </c>
      <c r="N68" s="63">
        <f>+L68/K68</f>
        <v>0.94938191750267742</v>
      </c>
      <c r="O68" s="223">
        <f>SUM(O70:O76)</f>
        <v>6965734</v>
      </c>
      <c r="P68" s="229">
        <f t="shared" ref="P68:Q68" si="250">SUM(P70:P76)</f>
        <v>5215105.6378699997</v>
      </c>
      <c r="Q68" s="229">
        <f t="shared" si="250"/>
        <v>1750628.3621300003</v>
      </c>
      <c r="R68" s="63">
        <f>+P68/O68</f>
        <v>0.74867998661304036</v>
      </c>
      <c r="S68" s="223">
        <f>SUM(S70:S76)</f>
        <v>5816137.8999999994</v>
      </c>
      <c r="T68" s="229">
        <f t="shared" ref="T68:U68" si="251">SUM(T70:T76)</f>
        <v>5020170.8715899996</v>
      </c>
      <c r="U68" s="229">
        <f t="shared" si="251"/>
        <v>795967.02841000049</v>
      </c>
      <c r="V68" s="63">
        <f>+T68/S68</f>
        <v>0.86314509007601081</v>
      </c>
      <c r="W68" s="223">
        <f>SUM(W70:W76)</f>
        <v>5805032.7999999998</v>
      </c>
      <c r="X68" s="229">
        <f t="shared" ref="X68:Y68" si="252">SUM(X70:X76)</f>
        <v>5239676.4221799988</v>
      </c>
      <c r="Y68" s="229">
        <f t="shared" si="252"/>
        <v>565356.37782000029</v>
      </c>
      <c r="Z68" s="63">
        <f>+X68/W68</f>
        <v>0.9026092707314245</v>
      </c>
      <c r="AA68" s="223">
        <f>SUM(AA70:AA76)</f>
        <v>6365177.6999999993</v>
      </c>
      <c r="AB68" s="229">
        <f t="shared" ref="AB68" si="253">SUM(AB70:AB76)</f>
        <v>5913615.8198100012</v>
      </c>
      <c r="AC68" s="229">
        <f>+AA68-AB68</f>
        <v>451561.88018999808</v>
      </c>
      <c r="AD68" s="63">
        <f>+AB68/AA68</f>
        <v>0.92905745896300773</v>
      </c>
      <c r="AE68" s="223">
        <f>SUM(AE70:AE76)</f>
        <v>9144164.7000000011</v>
      </c>
      <c r="AF68" s="229">
        <f t="shared" ref="AF68" si="254">SUM(AF70:AF76)</f>
        <v>6391547.8323600003</v>
      </c>
      <c r="AG68" s="229">
        <f>+AE68-AF68</f>
        <v>2752616.8676400008</v>
      </c>
      <c r="AH68" s="63">
        <f>+AF68/AE68</f>
        <v>0.69897558082697264</v>
      </c>
      <c r="AI68" s="223">
        <f>SUM(AI70:AI76)</f>
        <v>7817290.4626400005</v>
      </c>
      <c r="AJ68" s="229">
        <f t="shared" ref="AJ68" si="255">SUM(AJ70:AJ76)</f>
        <v>7042040.9640300004</v>
      </c>
      <c r="AK68" s="229">
        <f>+AI68-AJ68</f>
        <v>775249.49861000013</v>
      </c>
      <c r="AL68" s="63">
        <f>+AJ68/AI68</f>
        <v>0.90082887385149202</v>
      </c>
      <c r="AM68" s="34">
        <f>SUM(AM70:AM76)</f>
        <v>8453680.3999999985</v>
      </c>
      <c r="AN68" s="34">
        <f t="shared" ref="AN68" si="256">SUM(AN70:AN76)</f>
        <v>6871347.4025799995</v>
      </c>
      <c r="AO68" s="34">
        <f>+AM68-AN68</f>
        <v>1582332.997419999</v>
      </c>
      <c r="AP68" s="63">
        <f>+AN68/AM68</f>
        <v>0.81282318202850445</v>
      </c>
      <c r="AQ68" s="61">
        <f>SUM(AQ70:AQ76)</f>
        <v>8121355.7000400005</v>
      </c>
      <c r="AR68" s="34">
        <f t="shared" ref="AR68" si="257">SUM(AR70:AR76)</f>
        <v>7233100.0302200001</v>
      </c>
      <c r="AS68" s="34">
        <f>+AQ68-AR68</f>
        <v>888255.66982000042</v>
      </c>
      <c r="AT68" s="63">
        <f>+AR68/AQ68</f>
        <v>0.89062716834141065</v>
      </c>
      <c r="AU68" s="34">
        <f>SUM(AU70:AU76)</f>
        <v>7964866.8719999995</v>
      </c>
      <c r="AV68" s="34">
        <f t="shared" ref="AV68" si="258">SUM(AV70:AV76)</f>
        <v>7189928.7170800008</v>
      </c>
      <c r="AW68" s="34">
        <f>+AU68-AV68</f>
        <v>774938.15491999872</v>
      </c>
      <c r="AX68" s="35">
        <f>+AV68/AU68</f>
        <v>0.90270544789088114</v>
      </c>
      <c r="AY68" s="61">
        <f>SUM(AY70:AY76)</f>
        <v>9953331.0565900002</v>
      </c>
      <c r="AZ68" s="34">
        <f t="shared" ref="AZ68" si="259">SUM(AZ70:AZ76)</f>
        <v>6870478.2416100008</v>
      </c>
      <c r="BA68" s="34">
        <f>+AY68-AZ68</f>
        <v>3082852.8149799993</v>
      </c>
      <c r="BB68" s="63">
        <f>+AZ68/AY68</f>
        <v>0.69026923776047078</v>
      </c>
      <c r="BC68" s="211">
        <f>SUM(BC70:BC76)</f>
        <v>9883278.3000000007</v>
      </c>
    </row>
    <row r="69" spans="1:55" s="74" customFormat="1" ht="12" customHeight="1" x14ac:dyDescent="0.15">
      <c r="A69" s="75"/>
      <c r="B69" s="81"/>
      <c r="C69" s="222"/>
      <c r="D69" s="87"/>
      <c r="E69" s="87"/>
      <c r="F69" s="65"/>
      <c r="G69" s="222"/>
      <c r="H69" s="87"/>
      <c r="I69" s="87"/>
      <c r="J69" s="65"/>
      <c r="K69" s="222"/>
      <c r="L69" s="87"/>
      <c r="M69" s="87"/>
      <c r="N69" s="65"/>
      <c r="O69" s="222"/>
      <c r="P69" s="87"/>
      <c r="Q69" s="87"/>
      <c r="R69" s="65"/>
      <c r="S69" s="222"/>
      <c r="T69" s="87"/>
      <c r="U69" s="87"/>
      <c r="V69" s="65"/>
      <c r="W69" s="222"/>
      <c r="X69" s="87"/>
      <c r="Y69" s="87"/>
      <c r="Z69" s="65"/>
      <c r="AA69" s="222"/>
      <c r="AB69" s="87"/>
      <c r="AC69" s="87"/>
      <c r="AD69" s="65"/>
      <c r="AE69" s="222"/>
      <c r="AF69" s="87"/>
      <c r="AG69" s="87"/>
      <c r="AH69" s="65"/>
      <c r="AI69" s="222"/>
      <c r="AJ69" s="87"/>
      <c r="AK69" s="87"/>
      <c r="AL69" s="65"/>
      <c r="AM69" s="83"/>
      <c r="AN69" s="34"/>
      <c r="AO69" s="34"/>
      <c r="AP69" s="64"/>
      <c r="AQ69" s="82"/>
      <c r="AR69" s="34"/>
      <c r="AS69" s="34"/>
      <c r="AT69" s="64"/>
      <c r="AU69" s="83"/>
      <c r="AV69" s="34"/>
      <c r="AW69" s="34"/>
      <c r="AX69" s="36"/>
      <c r="AY69" s="82"/>
      <c r="AZ69" s="34"/>
      <c r="BA69" s="34"/>
      <c r="BB69" s="64"/>
      <c r="BC69" s="213"/>
    </row>
    <row r="70" spans="1:55" s="74" customFormat="1" ht="12" customHeight="1" x14ac:dyDescent="0.15">
      <c r="A70" s="80" t="s">
        <v>165</v>
      </c>
      <c r="B70" s="81" t="s">
        <v>166</v>
      </c>
      <c r="C70" s="222">
        <v>221724.71100000004</v>
      </c>
      <c r="D70" s="87">
        <v>169889.72596000001</v>
      </c>
      <c r="E70" s="87">
        <f t="shared" ref="E70:E76" si="260">+C70-D70</f>
        <v>51834.985040000029</v>
      </c>
      <c r="F70" s="65">
        <f t="shared" ref="F70:F76" si="261">+D70/C70</f>
        <v>0.76621917870038392</v>
      </c>
      <c r="G70" s="222">
        <v>322536.94399999996</v>
      </c>
      <c r="H70" s="87">
        <v>294067.87173000001</v>
      </c>
      <c r="I70" s="87">
        <f t="shared" ref="I70:I76" si="262">+G70-H70</f>
        <v>28469.072269999946</v>
      </c>
      <c r="J70" s="65">
        <f t="shared" ref="J70:J76" si="263">+H70/G70</f>
        <v>0.91173391823914607</v>
      </c>
      <c r="K70" s="222">
        <v>249368.00000000006</v>
      </c>
      <c r="L70" s="87">
        <v>211460.94578999997</v>
      </c>
      <c r="M70" s="87">
        <f t="shared" ref="M70:M76" si="264">+K70-L70</f>
        <v>37907.054210000089</v>
      </c>
      <c r="N70" s="65">
        <f t="shared" ref="N70:N76" si="265">+L70/K70</f>
        <v>0.84798749554874686</v>
      </c>
      <c r="O70" s="222">
        <v>346165.89999999997</v>
      </c>
      <c r="P70" s="87">
        <v>107036.02403</v>
      </c>
      <c r="Q70" s="87">
        <f t="shared" ref="Q70:Q76" si="266">+O70-P70</f>
        <v>239129.87596999996</v>
      </c>
      <c r="R70" s="65">
        <f t="shared" ref="R70:R76" si="267">+P70/O70</f>
        <v>0.30920441334631749</v>
      </c>
      <c r="S70" s="222">
        <v>265251.19999999995</v>
      </c>
      <c r="T70" s="87">
        <v>115829.71399999999</v>
      </c>
      <c r="U70" s="87">
        <f t="shared" ref="U70:U76" si="268">+S70-T70</f>
        <v>149421.48599999998</v>
      </c>
      <c r="V70" s="65">
        <f t="shared" ref="V70:V76" si="269">+T70/S70</f>
        <v>0.43667932133766035</v>
      </c>
      <c r="W70" s="222">
        <v>202935.60000000006</v>
      </c>
      <c r="X70" s="87">
        <v>104045.82051999999</v>
      </c>
      <c r="Y70" s="87">
        <f t="shared" ref="Y70:Y76" si="270">+W70-X70</f>
        <v>98889.77948000007</v>
      </c>
      <c r="Z70" s="65">
        <f t="shared" ref="Z70:Z76" si="271">+X70/W70</f>
        <v>0.5127036385927356</v>
      </c>
      <c r="AA70" s="222">
        <v>171421.99999999997</v>
      </c>
      <c r="AB70" s="87">
        <v>140062.11087999999</v>
      </c>
      <c r="AC70" s="87">
        <f t="shared" ref="AC70:AC76" si="272">+AA70-AB70</f>
        <v>31359.889119999978</v>
      </c>
      <c r="AD70" s="65">
        <f t="shared" ref="AD70:AD76" si="273">+AB70/AA70</f>
        <v>0.81706030077819658</v>
      </c>
      <c r="AE70" s="222">
        <v>262132.3</v>
      </c>
      <c r="AF70" s="87">
        <v>133505.31672999999</v>
      </c>
      <c r="AG70" s="87">
        <f t="shared" ref="AG70:AG76" si="274">+AE70-AF70</f>
        <v>128626.98327</v>
      </c>
      <c r="AH70" s="65">
        <f t="shared" ref="AH70:AH76" si="275">+AF70/AE70</f>
        <v>0.50930509796007584</v>
      </c>
      <c r="AI70" s="222">
        <v>425925.4</v>
      </c>
      <c r="AJ70" s="87">
        <v>360028.03469</v>
      </c>
      <c r="AK70" s="87">
        <f t="shared" ref="AK70:AK76" si="276">+AI70-AJ70</f>
        <v>65897.365310000023</v>
      </c>
      <c r="AL70" s="65">
        <f t="shared" ref="AL70:AL76" si="277">+AJ70/AI70</f>
        <v>0.84528425562316778</v>
      </c>
      <c r="AM70" s="83">
        <v>170427.5</v>
      </c>
      <c r="AN70" s="83">
        <v>110442.91965000001</v>
      </c>
      <c r="AO70" s="83">
        <f t="shared" ref="AO70:AO76" si="278">+AM70-AN70</f>
        <v>59984.580349999989</v>
      </c>
      <c r="AP70" s="66">
        <f t="shared" ref="AP70:AP76" si="279">+AN70/AM70</f>
        <v>0.64803461677252794</v>
      </c>
      <c r="AQ70" s="82">
        <v>138332</v>
      </c>
      <c r="AR70" s="83">
        <v>92260.535669999997</v>
      </c>
      <c r="AS70" s="83">
        <f t="shared" ref="AS70:AS76" si="280">+AQ70-AR70</f>
        <v>46071.464330000003</v>
      </c>
      <c r="AT70" s="66">
        <f t="shared" ref="AT70:AT76" si="281">+AR70/AQ70</f>
        <v>0.66695005978370869</v>
      </c>
      <c r="AU70" s="83">
        <v>101790.795</v>
      </c>
      <c r="AV70" s="83">
        <v>54177.15825</v>
      </c>
      <c r="AW70" s="83">
        <f t="shared" ref="AW70:AW76" si="282">+AU70-AV70</f>
        <v>47613.636749999998</v>
      </c>
      <c r="AX70" s="39">
        <f t="shared" ref="AX70:AX76" si="283">+AV70/AU70</f>
        <v>0.53224025070243342</v>
      </c>
      <c r="AY70" s="82">
        <v>87599.054999999993</v>
      </c>
      <c r="AZ70" s="83">
        <v>33171.287839999997</v>
      </c>
      <c r="BA70" s="83">
        <f t="shared" ref="BA70:BA76" si="284">+AY70-AZ70</f>
        <v>54427.767159999996</v>
      </c>
      <c r="BB70" s="66">
        <f t="shared" ref="BB70:BB76" si="285">+AZ70/AY70</f>
        <v>0.37867175439278428</v>
      </c>
      <c r="BC70" s="213">
        <v>141810</v>
      </c>
    </row>
    <row r="71" spans="1:55" s="74" customFormat="1" ht="12" customHeight="1" x14ac:dyDescent="0.15">
      <c r="A71" s="80" t="s">
        <v>167</v>
      </c>
      <c r="B71" s="81" t="s">
        <v>168</v>
      </c>
      <c r="C71" s="222">
        <v>742414.41039999994</v>
      </c>
      <c r="D71" s="87">
        <v>675649.6015300001</v>
      </c>
      <c r="E71" s="87">
        <f t="shared" si="260"/>
        <v>66764.808869999833</v>
      </c>
      <c r="F71" s="65">
        <f t="shared" si="261"/>
        <v>0.91007069914762551</v>
      </c>
      <c r="G71" s="222">
        <v>494179.03</v>
      </c>
      <c r="H71" s="87">
        <v>476633.179</v>
      </c>
      <c r="I71" s="87">
        <f t="shared" si="262"/>
        <v>17545.851000000024</v>
      </c>
      <c r="J71" s="65">
        <f t="shared" si="263"/>
        <v>0.96449495034218669</v>
      </c>
      <c r="K71" s="222">
        <v>762150.7</v>
      </c>
      <c r="L71" s="87">
        <v>717629.35785999999</v>
      </c>
      <c r="M71" s="87">
        <f t="shared" si="264"/>
        <v>44521.342139999964</v>
      </c>
      <c r="N71" s="65">
        <f t="shared" si="265"/>
        <v>0.94158459456902688</v>
      </c>
      <c r="O71" s="222">
        <v>1246527.5</v>
      </c>
      <c r="P71" s="87">
        <v>1176002.6023999997</v>
      </c>
      <c r="Q71" s="87">
        <f t="shared" si="266"/>
        <v>70524.897600000259</v>
      </c>
      <c r="R71" s="65">
        <f t="shared" si="267"/>
        <v>0.94342291076610807</v>
      </c>
      <c r="S71" s="222">
        <v>1751814.1</v>
      </c>
      <c r="T71" s="87">
        <v>1296542.38506</v>
      </c>
      <c r="U71" s="87">
        <f t="shared" si="268"/>
        <v>455271.71494000009</v>
      </c>
      <c r="V71" s="65">
        <f t="shared" si="269"/>
        <v>0.74011413942837878</v>
      </c>
      <c r="W71" s="222">
        <v>1711887.2999999998</v>
      </c>
      <c r="X71" s="87">
        <v>1436208.90735</v>
      </c>
      <c r="Y71" s="87">
        <f t="shared" si="270"/>
        <v>275678.39264999982</v>
      </c>
      <c r="Z71" s="65">
        <f t="shared" si="271"/>
        <v>0.83896230046802744</v>
      </c>
      <c r="AA71" s="222">
        <v>1793007.4</v>
      </c>
      <c r="AB71" s="87">
        <v>1608789.68178</v>
      </c>
      <c r="AC71" s="87">
        <f t="shared" si="272"/>
        <v>184217.71821999992</v>
      </c>
      <c r="AD71" s="65">
        <f t="shared" si="273"/>
        <v>0.89725769217684215</v>
      </c>
      <c r="AE71" s="222">
        <v>2152935.5</v>
      </c>
      <c r="AF71" s="87">
        <v>1513457.3854600003</v>
      </c>
      <c r="AG71" s="87">
        <f t="shared" si="274"/>
        <v>639478.11453999975</v>
      </c>
      <c r="AH71" s="65">
        <f t="shared" si="275"/>
        <v>0.70297386310922938</v>
      </c>
      <c r="AI71" s="222">
        <v>1739727.5</v>
      </c>
      <c r="AJ71" s="87">
        <v>1675064.5305000001</v>
      </c>
      <c r="AK71" s="87">
        <f t="shared" si="276"/>
        <v>64662.96949999989</v>
      </c>
      <c r="AL71" s="65">
        <f t="shared" si="277"/>
        <v>0.96283155292998479</v>
      </c>
      <c r="AM71" s="83">
        <v>1483492</v>
      </c>
      <c r="AN71" s="83">
        <v>1437704.8693899999</v>
      </c>
      <c r="AO71" s="83">
        <f t="shared" si="278"/>
        <v>45787.130610000109</v>
      </c>
      <c r="AP71" s="66">
        <f t="shared" si="279"/>
        <v>0.96913557295219654</v>
      </c>
      <c r="AQ71" s="82">
        <v>1220793.6000000001</v>
      </c>
      <c r="AR71" s="83">
        <v>1038018.0039100001</v>
      </c>
      <c r="AS71" s="83">
        <f t="shared" si="280"/>
        <v>182775.59609000001</v>
      </c>
      <c r="AT71" s="66">
        <f t="shared" si="281"/>
        <v>0.85028132839982129</v>
      </c>
      <c r="AU71" s="83">
        <v>984896.15</v>
      </c>
      <c r="AV71" s="83">
        <v>937870.27694000001</v>
      </c>
      <c r="AW71" s="83">
        <f t="shared" si="282"/>
        <v>47025.873060000013</v>
      </c>
      <c r="AX71" s="39">
        <f t="shared" si="283"/>
        <v>0.95225296285298711</v>
      </c>
      <c r="AY71" s="82">
        <v>1072380.6499999999</v>
      </c>
      <c r="AZ71" s="83">
        <v>914615.87509999995</v>
      </c>
      <c r="BA71" s="83">
        <f t="shared" si="284"/>
        <v>157764.77489999996</v>
      </c>
      <c r="BB71" s="66">
        <f t="shared" si="285"/>
        <v>0.85288360536904506</v>
      </c>
      <c r="BC71" s="213">
        <v>1432366</v>
      </c>
    </row>
    <row r="72" spans="1:55" s="74" customFormat="1" ht="12" customHeight="1" x14ac:dyDescent="0.15">
      <c r="A72" s="80" t="s">
        <v>169</v>
      </c>
      <c r="B72" s="81" t="s">
        <v>170</v>
      </c>
      <c r="C72" s="222">
        <v>67184.501020000011</v>
      </c>
      <c r="D72" s="87">
        <v>51544.529089999996</v>
      </c>
      <c r="E72" s="87">
        <f t="shared" si="260"/>
        <v>15639.971930000014</v>
      </c>
      <c r="F72" s="65">
        <f t="shared" si="261"/>
        <v>0.76720863156601871</v>
      </c>
      <c r="G72" s="222">
        <v>76467.708999999973</v>
      </c>
      <c r="H72" s="87">
        <v>60262.484720000008</v>
      </c>
      <c r="I72" s="87">
        <f t="shared" si="262"/>
        <v>16205.224279999966</v>
      </c>
      <c r="J72" s="65">
        <f t="shared" si="263"/>
        <v>0.78807754943985608</v>
      </c>
      <c r="K72" s="222">
        <v>63463.399999999994</v>
      </c>
      <c r="L72" s="87">
        <v>39512.336519999997</v>
      </c>
      <c r="M72" s="87">
        <f t="shared" si="264"/>
        <v>23951.063479999997</v>
      </c>
      <c r="N72" s="65">
        <f t="shared" si="265"/>
        <v>0.62260037312844885</v>
      </c>
      <c r="O72" s="222">
        <v>79814.5</v>
      </c>
      <c r="P72" s="87">
        <v>44627.524739999993</v>
      </c>
      <c r="Q72" s="87">
        <f t="shared" si="266"/>
        <v>35186.975260000007</v>
      </c>
      <c r="R72" s="65">
        <f t="shared" si="267"/>
        <v>0.55914056643842902</v>
      </c>
      <c r="S72" s="222">
        <v>247338.1</v>
      </c>
      <c r="T72" s="87">
        <v>147347.68664</v>
      </c>
      <c r="U72" s="87">
        <f t="shared" si="268"/>
        <v>99990.413360000006</v>
      </c>
      <c r="V72" s="65">
        <f t="shared" si="269"/>
        <v>0.59573388264889238</v>
      </c>
      <c r="W72" s="222">
        <v>154048.19999999998</v>
      </c>
      <c r="X72" s="87">
        <v>111159.56388</v>
      </c>
      <c r="Y72" s="87">
        <f t="shared" si="270"/>
        <v>42888.636119999981</v>
      </c>
      <c r="Z72" s="65">
        <f t="shared" si="271"/>
        <v>0.72158950172738157</v>
      </c>
      <c r="AA72" s="222">
        <v>141821</v>
      </c>
      <c r="AB72" s="87">
        <v>111572.54578</v>
      </c>
      <c r="AC72" s="87">
        <f t="shared" si="272"/>
        <v>30248.45422</v>
      </c>
      <c r="AD72" s="65">
        <f t="shared" si="273"/>
        <v>0.7867138560579886</v>
      </c>
      <c r="AE72" s="222">
        <v>387722.7</v>
      </c>
      <c r="AF72" s="87">
        <v>209728.43177999998</v>
      </c>
      <c r="AG72" s="87">
        <f t="shared" si="274"/>
        <v>177994.26822000003</v>
      </c>
      <c r="AH72" s="65">
        <f t="shared" si="275"/>
        <v>0.54092378852205447</v>
      </c>
      <c r="AI72" s="222">
        <v>209203.30000000002</v>
      </c>
      <c r="AJ72" s="87">
        <v>115194.67586000002</v>
      </c>
      <c r="AK72" s="87">
        <f t="shared" si="276"/>
        <v>94008.62414</v>
      </c>
      <c r="AL72" s="65">
        <f t="shared" si="277"/>
        <v>0.5506350801349692</v>
      </c>
      <c r="AM72" s="83">
        <v>75018.8</v>
      </c>
      <c r="AN72" s="83">
        <v>37949.697090000001</v>
      </c>
      <c r="AO72" s="83">
        <f t="shared" si="278"/>
        <v>37069.102910000001</v>
      </c>
      <c r="AP72" s="66">
        <f t="shared" si="279"/>
        <v>0.50586915666472942</v>
      </c>
      <c r="AQ72" s="82">
        <v>190470.9</v>
      </c>
      <c r="AR72" s="83">
        <v>110814.16294999998</v>
      </c>
      <c r="AS72" s="83">
        <f t="shared" si="280"/>
        <v>79656.737050000011</v>
      </c>
      <c r="AT72" s="66">
        <f t="shared" si="281"/>
        <v>0.5817905147190463</v>
      </c>
      <c r="AU72" s="83">
        <v>161421.17300000001</v>
      </c>
      <c r="AV72" s="83">
        <v>84549.976539999989</v>
      </c>
      <c r="AW72" s="83">
        <f t="shared" si="282"/>
        <v>76871.196460000021</v>
      </c>
      <c r="AX72" s="39">
        <f t="shared" si="283"/>
        <v>0.52378492219233208</v>
      </c>
      <c r="AY72" s="82">
        <v>204151.6415</v>
      </c>
      <c r="AZ72" s="83">
        <v>76789.388310000009</v>
      </c>
      <c r="BA72" s="83">
        <f t="shared" si="284"/>
        <v>127362.25318999999</v>
      </c>
      <c r="BB72" s="66">
        <f t="shared" si="285"/>
        <v>0.37613897074640967</v>
      </c>
      <c r="BC72" s="213">
        <v>200043.2</v>
      </c>
    </row>
    <row r="73" spans="1:55" s="74" customFormat="1" ht="12" customHeight="1" x14ac:dyDescent="0.15">
      <c r="A73" s="80" t="s">
        <v>171</v>
      </c>
      <c r="B73" s="81" t="s">
        <v>172</v>
      </c>
      <c r="C73" s="222">
        <v>473164.51519999997</v>
      </c>
      <c r="D73" s="87">
        <v>407865.21207000001</v>
      </c>
      <c r="E73" s="87">
        <f t="shared" si="260"/>
        <v>65299.303129999957</v>
      </c>
      <c r="F73" s="65">
        <f t="shared" si="261"/>
        <v>0.86199450501397201</v>
      </c>
      <c r="G73" s="222">
        <v>600415.10200000007</v>
      </c>
      <c r="H73" s="87">
        <v>506109.0956</v>
      </c>
      <c r="I73" s="87">
        <f t="shared" si="262"/>
        <v>94306.006400000071</v>
      </c>
      <c r="J73" s="65">
        <f t="shared" si="263"/>
        <v>0.84293198807647574</v>
      </c>
      <c r="K73" s="222">
        <v>566337.1</v>
      </c>
      <c r="L73" s="87">
        <v>502696.94733999996</v>
      </c>
      <c r="M73" s="87">
        <f t="shared" si="264"/>
        <v>63640.152660000022</v>
      </c>
      <c r="N73" s="65">
        <f t="shared" si="265"/>
        <v>0.88762849430136215</v>
      </c>
      <c r="O73" s="222">
        <v>576009.9</v>
      </c>
      <c r="P73" s="87">
        <v>483920.30129000009</v>
      </c>
      <c r="Q73" s="87">
        <f t="shared" si="266"/>
        <v>92089.598709999933</v>
      </c>
      <c r="R73" s="65">
        <f t="shared" si="267"/>
        <v>0.84012497231384409</v>
      </c>
      <c r="S73" s="222">
        <v>559134.90000000014</v>
      </c>
      <c r="T73" s="87">
        <v>495893.55114000005</v>
      </c>
      <c r="U73" s="87">
        <f t="shared" si="268"/>
        <v>63241.348860000086</v>
      </c>
      <c r="V73" s="65">
        <f t="shared" si="269"/>
        <v>0.88689429177109125</v>
      </c>
      <c r="W73" s="222">
        <v>588944.50000000012</v>
      </c>
      <c r="X73" s="87">
        <v>509957.03993999999</v>
      </c>
      <c r="Y73" s="87">
        <f t="shared" si="270"/>
        <v>78987.460060000129</v>
      </c>
      <c r="Z73" s="65">
        <f t="shared" si="271"/>
        <v>0.86588301603971152</v>
      </c>
      <c r="AA73" s="222">
        <v>653978.69999999995</v>
      </c>
      <c r="AB73" s="87">
        <v>562585.36198000005</v>
      </c>
      <c r="AC73" s="87">
        <f t="shared" si="272"/>
        <v>91393.338019999908</v>
      </c>
      <c r="AD73" s="65">
        <f t="shared" si="273"/>
        <v>0.86025028335020715</v>
      </c>
      <c r="AE73" s="222">
        <v>716273.7</v>
      </c>
      <c r="AF73" s="87">
        <v>563180.39712999994</v>
      </c>
      <c r="AG73" s="87">
        <f t="shared" si="274"/>
        <v>153093.30287000001</v>
      </c>
      <c r="AH73" s="65">
        <f t="shared" si="275"/>
        <v>0.78626424107153448</v>
      </c>
      <c r="AI73" s="222">
        <v>506710.2</v>
      </c>
      <c r="AJ73" s="87">
        <v>441624.36473999999</v>
      </c>
      <c r="AK73" s="87">
        <f t="shared" si="276"/>
        <v>65085.835260000022</v>
      </c>
      <c r="AL73" s="65">
        <f t="shared" si="277"/>
        <v>0.87155215099281602</v>
      </c>
      <c r="AM73" s="83">
        <v>547871.5</v>
      </c>
      <c r="AN73" s="83">
        <v>448053.83064999996</v>
      </c>
      <c r="AO73" s="83">
        <f t="shared" si="278"/>
        <v>99817.66935000004</v>
      </c>
      <c r="AP73" s="66">
        <f t="shared" si="279"/>
        <v>0.81780824636798954</v>
      </c>
      <c r="AQ73" s="82">
        <v>1270558.5</v>
      </c>
      <c r="AR73" s="83">
        <v>1148368.3667599997</v>
      </c>
      <c r="AS73" s="83">
        <f t="shared" si="280"/>
        <v>122190.13324000034</v>
      </c>
      <c r="AT73" s="66">
        <f t="shared" si="281"/>
        <v>0.9038295889248702</v>
      </c>
      <c r="AU73" s="83">
        <v>523551.54399999999</v>
      </c>
      <c r="AV73" s="83">
        <v>439113.23006999999</v>
      </c>
      <c r="AW73" s="83">
        <f t="shared" si="282"/>
        <v>84438.313930000004</v>
      </c>
      <c r="AX73" s="39">
        <f t="shared" si="283"/>
        <v>0.8387201510573713</v>
      </c>
      <c r="AY73" s="82">
        <v>616405.84672000003</v>
      </c>
      <c r="AZ73" s="83">
        <v>408841.52587999997</v>
      </c>
      <c r="BA73" s="83">
        <f t="shared" si="284"/>
        <v>207564.32084000006</v>
      </c>
      <c r="BB73" s="66">
        <f t="shared" si="285"/>
        <v>0.66326678771058878</v>
      </c>
      <c r="BC73" s="213">
        <v>546511.19999999995</v>
      </c>
    </row>
    <row r="74" spans="1:55" s="74" customFormat="1" ht="12" customHeight="1" x14ac:dyDescent="0.15">
      <c r="A74" s="80" t="s">
        <v>173</v>
      </c>
      <c r="B74" s="81" t="s">
        <v>174</v>
      </c>
      <c r="C74" s="222">
        <v>135520</v>
      </c>
      <c r="D74" s="87">
        <v>69768.742020000005</v>
      </c>
      <c r="E74" s="87">
        <f t="shared" si="260"/>
        <v>65751.257979999995</v>
      </c>
      <c r="F74" s="65">
        <f t="shared" si="261"/>
        <v>0.51482247653482882</v>
      </c>
      <c r="G74" s="222">
        <v>73937.5</v>
      </c>
      <c r="H74" s="87">
        <v>71455.706820000007</v>
      </c>
      <c r="I74" s="87">
        <f t="shared" si="262"/>
        <v>2481.7931799999933</v>
      </c>
      <c r="J74" s="65">
        <f t="shared" si="263"/>
        <v>0.96643390458157241</v>
      </c>
      <c r="K74" s="222">
        <v>85500</v>
      </c>
      <c r="L74" s="87">
        <v>74985.381130000009</v>
      </c>
      <c r="M74" s="87">
        <f t="shared" si="264"/>
        <v>10514.618869999991</v>
      </c>
      <c r="N74" s="65">
        <f t="shared" si="265"/>
        <v>0.87702200152046794</v>
      </c>
      <c r="O74" s="222">
        <v>120000</v>
      </c>
      <c r="P74" s="87">
        <v>116985.31731</v>
      </c>
      <c r="Q74" s="87">
        <f t="shared" si="266"/>
        <v>3014.6826900000015</v>
      </c>
      <c r="R74" s="65">
        <f t="shared" si="267"/>
        <v>0.97487764425000001</v>
      </c>
      <c r="S74" s="222">
        <v>105000</v>
      </c>
      <c r="T74" s="87">
        <v>102023.03206999999</v>
      </c>
      <c r="U74" s="87">
        <f t="shared" si="268"/>
        <v>2976.9679300000134</v>
      </c>
      <c r="V74" s="65">
        <f t="shared" si="269"/>
        <v>0.97164792447619031</v>
      </c>
      <c r="W74" s="222">
        <v>77000</v>
      </c>
      <c r="X74" s="87">
        <v>52978.312300000005</v>
      </c>
      <c r="Y74" s="87">
        <f t="shared" si="270"/>
        <v>24021.687699999995</v>
      </c>
      <c r="Z74" s="65">
        <f t="shared" si="271"/>
        <v>0.68803002987012996</v>
      </c>
      <c r="AA74" s="222">
        <v>171000</v>
      </c>
      <c r="AB74" s="87">
        <v>169649.79951999997</v>
      </c>
      <c r="AC74" s="87">
        <f t="shared" si="272"/>
        <v>1350.2004800000286</v>
      </c>
      <c r="AD74" s="65">
        <f t="shared" si="273"/>
        <v>0.99210409076023376</v>
      </c>
      <c r="AE74" s="222">
        <v>284400</v>
      </c>
      <c r="AF74" s="87">
        <v>281442.53967000003</v>
      </c>
      <c r="AG74" s="87">
        <f t="shared" si="274"/>
        <v>2957.4603299999726</v>
      </c>
      <c r="AH74" s="65">
        <f t="shared" si="275"/>
        <v>0.98960105369198326</v>
      </c>
      <c r="AI74" s="222">
        <v>262000</v>
      </c>
      <c r="AJ74" s="87">
        <v>212989.64904999995</v>
      </c>
      <c r="AK74" s="87">
        <f t="shared" si="276"/>
        <v>49010.350950000051</v>
      </c>
      <c r="AL74" s="65">
        <f t="shared" si="277"/>
        <v>0.81293759179389291</v>
      </c>
      <c r="AM74" s="83">
        <v>162000</v>
      </c>
      <c r="AN74" s="83">
        <v>160196.28360000002</v>
      </c>
      <c r="AO74" s="83">
        <f t="shared" si="278"/>
        <v>1803.7163999999757</v>
      </c>
      <c r="AP74" s="66">
        <f t="shared" si="279"/>
        <v>0.98886594814814832</v>
      </c>
      <c r="AQ74" s="82">
        <v>217000</v>
      </c>
      <c r="AR74" s="83">
        <v>214720.73169000002</v>
      </c>
      <c r="AS74" s="83">
        <f t="shared" si="280"/>
        <v>2279.2683099999849</v>
      </c>
      <c r="AT74" s="66">
        <f t="shared" si="281"/>
        <v>0.98949645940092168</v>
      </c>
      <c r="AU74" s="83">
        <v>272000</v>
      </c>
      <c r="AV74" s="83">
        <v>271982.73202</v>
      </c>
      <c r="AW74" s="83">
        <f t="shared" si="282"/>
        <v>17.267980000004172</v>
      </c>
      <c r="AX74" s="39">
        <f t="shared" si="283"/>
        <v>0.9999365147794117</v>
      </c>
      <c r="AY74" s="82">
        <v>360000</v>
      </c>
      <c r="AZ74" s="83">
        <v>348340.97025000001</v>
      </c>
      <c r="BA74" s="83">
        <f t="shared" si="284"/>
        <v>11659.029749999987</v>
      </c>
      <c r="BB74" s="66">
        <f t="shared" si="285"/>
        <v>0.96761380625000004</v>
      </c>
      <c r="BC74" s="213">
        <v>350000</v>
      </c>
    </row>
    <row r="75" spans="1:55" s="74" customFormat="1" ht="12" customHeight="1" x14ac:dyDescent="0.15">
      <c r="A75" s="80" t="s">
        <v>175</v>
      </c>
      <c r="B75" s="81" t="s">
        <v>176</v>
      </c>
      <c r="C75" s="222">
        <v>2503159.6984000001</v>
      </c>
      <c r="D75" s="87">
        <v>2438273.6142600002</v>
      </c>
      <c r="E75" s="87">
        <f t="shared" si="260"/>
        <v>64886.084139999934</v>
      </c>
      <c r="F75" s="65">
        <f t="shared" si="261"/>
        <v>0.97407832820995222</v>
      </c>
      <c r="G75" s="222">
        <v>3205612.4419999998</v>
      </c>
      <c r="H75" s="87">
        <v>3196751.7258200003</v>
      </c>
      <c r="I75" s="87">
        <f t="shared" si="262"/>
        <v>8860.7161799995229</v>
      </c>
      <c r="J75" s="65">
        <f t="shared" si="263"/>
        <v>0.99723587416123471</v>
      </c>
      <c r="K75" s="222">
        <v>3672833.1</v>
      </c>
      <c r="L75" s="87">
        <v>3584888.38595</v>
      </c>
      <c r="M75" s="87">
        <f t="shared" si="264"/>
        <v>87944.714050000068</v>
      </c>
      <c r="N75" s="65">
        <f t="shared" si="265"/>
        <v>0.9760553470153599</v>
      </c>
      <c r="O75" s="222">
        <v>4580488</v>
      </c>
      <c r="P75" s="87">
        <v>3269806.2986499998</v>
      </c>
      <c r="Q75" s="87">
        <f t="shared" si="266"/>
        <v>1310681.7013500002</v>
      </c>
      <c r="R75" s="65">
        <f t="shared" si="267"/>
        <v>0.71385544480195118</v>
      </c>
      <c r="S75" s="222">
        <v>2855271</v>
      </c>
      <c r="T75" s="87">
        <v>2833297.0126399999</v>
      </c>
      <c r="U75" s="87">
        <f t="shared" si="268"/>
        <v>21973.987360000145</v>
      </c>
      <c r="V75" s="65">
        <f t="shared" si="269"/>
        <v>0.99230406243050129</v>
      </c>
      <c r="W75" s="222">
        <v>3034312.9</v>
      </c>
      <c r="X75" s="87">
        <v>2989735.5817899997</v>
      </c>
      <c r="Y75" s="87">
        <f t="shared" si="270"/>
        <v>44577.318210000172</v>
      </c>
      <c r="Z75" s="65">
        <f t="shared" si="271"/>
        <v>0.98530892505845391</v>
      </c>
      <c r="AA75" s="222">
        <v>3330099.5</v>
      </c>
      <c r="AB75" s="87">
        <v>3239451.3653800003</v>
      </c>
      <c r="AC75" s="87">
        <f t="shared" si="272"/>
        <v>90648.134619999677</v>
      </c>
      <c r="AD75" s="65">
        <f t="shared" si="273"/>
        <v>0.97277915130764125</v>
      </c>
      <c r="AE75" s="222">
        <v>4613532.0999999996</v>
      </c>
      <c r="AF75" s="87">
        <v>3516815.7173600001</v>
      </c>
      <c r="AG75" s="87">
        <f t="shared" si="274"/>
        <v>1096716.3826399995</v>
      </c>
      <c r="AH75" s="65">
        <f t="shared" si="275"/>
        <v>0.76228270252200048</v>
      </c>
      <c r="AI75" s="222">
        <v>4124732.5626400001</v>
      </c>
      <c r="AJ75" s="87">
        <v>3841898.0159</v>
      </c>
      <c r="AK75" s="87">
        <f t="shared" si="276"/>
        <v>282834.54674000014</v>
      </c>
      <c r="AL75" s="65">
        <f t="shared" si="277"/>
        <v>0.93142960363011407</v>
      </c>
      <c r="AM75" s="83">
        <v>5037348.0999999996</v>
      </c>
      <c r="AN75" s="83">
        <v>4141718.7305000001</v>
      </c>
      <c r="AO75" s="83">
        <f t="shared" si="278"/>
        <v>895629.36949999956</v>
      </c>
      <c r="AP75" s="66">
        <f t="shared" si="279"/>
        <v>0.82220220804275967</v>
      </c>
      <c r="AQ75" s="82">
        <v>4212683.3000400001</v>
      </c>
      <c r="AR75" s="83">
        <v>3939073.3440200002</v>
      </c>
      <c r="AS75" s="83">
        <f t="shared" si="280"/>
        <v>273609.95601999993</v>
      </c>
      <c r="AT75" s="66">
        <f t="shared" si="281"/>
        <v>0.93505090781037303</v>
      </c>
      <c r="AU75" s="83">
        <v>4169043.71</v>
      </c>
      <c r="AV75" s="83">
        <v>3737143.9601800004</v>
      </c>
      <c r="AW75" s="83">
        <f t="shared" si="282"/>
        <v>431899.74981999956</v>
      </c>
      <c r="AX75" s="39">
        <f t="shared" si="283"/>
        <v>0.89640316104529416</v>
      </c>
      <c r="AY75" s="82">
        <v>4844357.1646199999</v>
      </c>
      <c r="AZ75" s="83">
        <v>3642297.1535400008</v>
      </c>
      <c r="BA75" s="83">
        <f t="shared" si="284"/>
        <v>1202060.0110799992</v>
      </c>
      <c r="BB75" s="66">
        <f t="shared" si="285"/>
        <v>0.75186387579779312</v>
      </c>
      <c r="BC75" s="213">
        <v>4038534.6</v>
      </c>
    </row>
    <row r="76" spans="1:55" s="74" customFormat="1" ht="12" customHeight="1" x14ac:dyDescent="0.15">
      <c r="A76" s="80" t="s">
        <v>177</v>
      </c>
      <c r="B76" s="81" t="s">
        <v>178</v>
      </c>
      <c r="C76" s="222">
        <v>10361.295999999998</v>
      </c>
      <c r="D76" s="87">
        <v>10064.45239</v>
      </c>
      <c r="E76" s="87">
        <f t="shared" si="260"/>
        <v>296.84360999999808</v>
      </c>
      <c r="F76" s="65">
        <f t="shared" si="261"/>
        <v>0.97135072581653892</v>
      </c>
      <c r="G76" s="222">
        <v>19542.439999999999</v>
      </c>
      <c r="H76" s="87">
        <v>15769.41563</v>
      </c>
      <c r="I76" s="87">
        <f t="shared" si="262"/>
        <v>3773.0243699999992</v>
      </c>
      <c r="J76" s="65">
        <f t="shared" si="263"/>
        <v>0.80693176645290965</v>
      </c>
      <c r="K76" s="222">
        <v>23185.5</v>
      </c>
      <c r="L76" s="87">
        <v>17170.794279999998</v>
      </c>
      <c r="M76" s="87">
        <f t="shared" si="264"/>
        <v>6014.7057200000017</v>
      </c>
      <c r="N76" s="65">
        <f t="shared" si="265"/>
        <v>0.74058330767074243</v>
      </c>
      <c r="O76" s="222">
        <v>16728.2</v>
      </c>
      <c r="P76" s="87">
        <v>16727.569449999999</v>
      </c>
      <c r="Q76" s="87">
        <f t="shared" si="266"/>
        <v>0.63055000000167638</v>
      </c>
      <c r="R76" s="65">
        <f t="shared" si="267"/>
        <v>0.99996230616563642</v>
      </c>
      <c r="S76" s="222">
        <v>32328.600000000006</v>
      </c>
      <c r="T76" s="87">
        <v>29237.490039999997</v>
      </c>
      <c r="U76" s="87">
        <f t="shared" si="268"/>
        <v>3091.1099600000089</v>
      </c>
      <c r="V76" s="65">
        <f t="shared" si="269"/>
        <v>0.90438466373427839</v>
      </c>
      <c r="W76" s="222">
        <v>35904.300000000003</v>
      </c>
      <c r="X76" s="87">
        <v>35591.196400000001</v>
      </c>
      <c r="Y76" s="87">
        <f t="shared" si="270"/>
        <v>313.10360000000219</v>
      </c>
      <c r="Z76" s="65">
        <f t="shared" si="271"/>
        <v>0.99127949577070151</v>
      </c>
      <c r="AA76" s="222">
        <v>103849.1</v>
      </c>
      <c r="AB76" s="87">
        <v>81504.954489999989</v>
      </c>
      <c r="AC76" s="87">
        <f t="shared" si="272"/>
        <v>22344.145510000017</v>
      </c>
      <c r="AD76" s="65">
        <f t="shared" si="273"/>
        <v>0.78484025850970285</v>
      </c>
      <c r="AE76" s="222">
        <v>727168.4</v>
      </c>
      <c r="AF76" s="87">
        <v>173418.04423</v>
      </c>
      <c r="AG76" s="87">
        <f t="shared" si="274"/>
        <v>553750.35577000002</v>
      </c>
      <c r="AH76" s="65">
        <f t="shared" si="275"/>
        <v>0.23848402134911253</v>
      </c>
      <c r="AI76" s="222">
        <v>548991.5</v>
      </c>
      <c r="AJ76" s="87">
        <v>395241.69329000002</v>
      </c>
      <c r="AK76" s="87">
        <f t="shared" si="276"/>
        <v>153749.80670999998</v>
      </c>
      <c r="AL76" s="65">
        <f t="shared" si="277"/>
        <v>0.71994137120520085</v>
      </c>
      <c r="AM76" s="83">
        <v>977522.5</v>
      </c>
      <c r="AN76" s="83">
        <v>535281.07169999997</v>
      </c>
      <c r="AO76" s="83">
        <f t="shared" si="278"/>
        <v>442241.42830000003</v>
      </c>
      <c r="AP76" s="66">
        <f t="shared" si="279"/>
        <v>0.54758951502395081</v>
      </c>
      <c r="AQ76" s="82">
        <v>871517.4</v>
      </c>
      <c r="AR76" s="83">
        <v>689844.88522000005</v>
      </c>
      <c r="AS76" s="83">
        <f t="shared" si="280"/>
        <v>181672.51477999997</v>
      </c>
      <c r="AT76" s="66">
        <f t="shared" si="281"/>
        <v>0.79154459247744224</v>
      </c>
      <c r="AU76" s="86">
        <v>1752163.5</v>
      </c>
      <c r="AV76" s="86">
        <v>1665091.3830799998</v>
      </c>
      <c r="AW76" s="86">
        <f t="shared" si="282"/>
        <v>87072.116920000175</v>
      </c>
      <c r="AX76" s="39">
        <f t="shared" si="283"/>
        <v>0.95030594067277385</v>
      </c>
      <c r="AY76" s="85">
        <v>2768436.69875</v>
      </c>
      <c r="AZ76" s="87">
        <v>1446422.0406900002</v>
      </c>
      <c r="BA76" s="86">
        <f t="shared" si="284"/>
        <v>1322014.6580599998</v>
      </c>
      <c r="BB76" s="66">
        <f t="shared" si="285"/>
        <v>0.52246888698704441</v>
      </c>
      <c r="BC76" s="214">
        <v>3174013.3</v>
      </c>
    </row>
    <row r="77" spans="1:55" s="74" customFormat="1" ht="12" customHeight="1" x14ac:dyDescent="0.15">
      <c r="A77" s="80"/>
      <c r="B77" s="81"/>
      <c r="C77" s="222"/>
      <c r="D77" s="87"/>
      <c r="E77" s="87"/>
      <c r="F77" s="65"/>
      <c r="G77" s="222"/>
      <c r="H77" s="87"/>
      <c r="I77" s="87"/>
      <c r="J77" s="65"/>
      <c r="K77" s="222"/>
      <c r="L77" s="87"/>
      <c r="M77" s="87"/>
      <c r="N77" s="65"/>
      <c r="O77" s="222"/>
      <c r="P77" s="87"/>
      <c r="Q77" s="87"/>
      <c r="R77" s="65"/>
      <c r="S77" s="222"/>
      <c r="T77" s="87"/>
      <c r="U77" s="87"/>
      <c r="V77" s="65"/>
      <c r="W77" s="222"/>
      <c r="X77" s="87"/>
      <c r="Y77" s="87"/>
      <c r="Z77" s="65"/>
      <c r="AA77" s="222"/>
      <c r="AB77" s="87"/>
      <c r="AC77" s="87"/>
      <c r="AD77" s="65"/>
      <c r="AE77" s="222"/>
      <c r="AF77" s="87"/>
      <c r="AG77" s="87"/>
      <c r="AH77" s="65"/>
      <c r="AI77" s="222"/>
      <c r="AJ77" s="87"/>
      <c r="AK77" s="87"/>
      <c r="AL77" s="65"/>
      <c r="AM77" s="83"/>
      <c r="AN77" s="34"/>
      <c r="AO77" s="34"/>
      <c r="AP77" s="64"/>
      <c r="AQ77" s="82"/>
      <c r="AR77" s="34"/>
      <c r="AS77" s="34"/>
      <c r="AT77" s="64"/>
      <c r="AU77" s="83"/>
      <c r="AV77" s="34"/>
      <c r="AW77" s="34"/>
      <c r="AX77" s="36"/>
      <c r="AY77" s="82"/>
      <c r="AZ77" s="34"/>
      <c r="BA77" s="34"/>
      <c r="BB77" s="64"/>
      <c r="BC77" s="213"/>
    </row>
    <row r="78" spans="1:55" s="77" customFormat="1" ht="12" customHeight="1" x14ac:dyDescent="0.15">
      <c r="A78" s="75">
        <v>1.04</v>
      </c>
      <c r="B78" s="76" t="s">
        <v>179</v>
      </c>
      <c r="C78" s="220">
        <f>SUM(C80:C86)</f>
        <v>43553638.702130005</v>
      </c>
      <c r="D78" s="221">
        <f t="shared" ref="D78:E78" si="286">SUM(D80:D86)</f>
        <v>39676405.327639997</v>
      </c>
      <c r="E78" s="221">
        <f t="shared" si="286"/>
        <v>3877233.3744899984</v>
      </c>
      <c r="F78" s="64">
        <f>+D78/C78</f>
        <v>0.91097796900490913</v>
      </c>
      <c r="G78" s="220">
        <f>SUM(G80:G86)</f>
        <v>48019197.400880009</v>
      </c>
      <c r="H78" s="221">
        <f t="shared" ref="H78:I78" si="287">SUM(H80:H86)</f>
        <v>45618418.866869994</v>
      </c>
      <c r="I78" s="221">
        <f t="shared" si="287"/>
        <v>2400778.5340100061</v>
      </c>
      <c r="J78" s="64">
        <f>+H78/G78</f>
        <v>0.95000377632371635</v>
      </c>
      <c r="K78" s="220">
        <f>SUM(K80:K86)</f>
        <v>52228214.008709997</v>
      </c>
      <c r="L78" s="221">
        <f t="shared" ref="L78:M78" si="288">SUM(L80:L86)</f>
        <v>49716382.837499999</v>
      </c>
      <c r="M78" s="221">
        <f t="shared" si="288"/>
        <v>2511831.1712100054</v>
      </c>
      <c r="N78" s="64">
        <f>+L78/K78</f>
        <v>0.95190662329002662</v>
      </c>
      <c r="O78" s="220">
        <f>SUM(O80:O86)</f>
        <v>54772781.130000003</v>
      </c>
      <c r="P78" s="221">
        <f t="shared" ref="P78:Q78" si="289">SUM(P80:P86)</f>
        <v>52694973.015180014</v>
      </c>
      <c r="Q78" s="221">
        <f t="shared" si="289"/>
        <v>2077808.11482</v>
      </c>
      <c r="R78" s="64">
        <f>+P78/O78</f>
        <v>0.96206495138728798</v>
      </c>
      <c r="S78" s="220">
        <f>SUM(S80:S86)</f>
        <v>57827754.458589993</v>
      </c>
      <c r="T78" s="221">
        <f t="shared" ref="T78:U78" si="290">SUM(T80:T86)</f>
        <v>51187081.799340002</v>
      </c>
      <c r="U78" s="221">
        <f t="shared" si="290"/>
        <v>6640672.6592499949</v>
      </c>
      <c r="V78" s="64">
        <f>+T78/S78</f>
        <v>0.88516461132853907</v>
      </c>
      <c r="W78" s="220">
        <f>SUM(W80:W86)</f>
        <v>61242200.029640004</v>
      </c>
      <c r="X78" s="221">
        <f t="shared" ref="X78:Y78" si="291">SUM(X80:X86)</f>
        <v>53901247.520250008</v>
      </c>
      <c r="Y78" s="221">
        <f t="shared" si="291"/>
        <v>7340952.509390004</v>
      </c>
      <c r="Z78" s="64">
        <f>+X78/W78</f>
        <v>0.88013244942479008</v>
      </c>
      <c r="AA78" s="220">
        <f>SUM(AA80:AA86)</f>
        <v>64550227.400000006</v>
      </c>
      <c r="AB78" s="221">
        <f t="shared" ref="AB78" si="292">SUM(AB80:AB86)</f>
        <v>55321947.378769994</v>
      </c>
      <c r="AC78" s="221">
        <f>+AA78-AB78</f>
        <v>9228280.0212300122</v>
      </c>
      <c r="AD78" s="64">
        <f>+AB78/AA78</f>
        <v>0.85703721903185714</v>
      </c>
      <c r="AE78" s="220">
        <f>SUM(AE80:AE86)</f>
        <v>70671647.886920005</v>
      </c>
      <c r="AF78" s="221">
        <f t="shared" ref="AF78" si="293">SUM(AF80:AF86)</f>
        <v>57107279.379840009</v>
      </c>
      <c r="AG78" s="221">
        <f>+AE78-AF78</f>
        <v>13564368.507079996</v>
      </c>
      <c r="AH78" s="64">
        <f>+AF78/AE78</f>
        <v>0.80806491835617</v>
      </c>
      <c r="AI78" s="220">
        <f>SUM(AI80:AI86)</f>
        <v>73349980.106040001</v>
      </c>
      <c r="AJ78" s="221">
        <f t="shared" ref="AJ78" si="294">SUM(AJ80:AJ86)</f>
        <v>60909702.369429998</v>
      </c>
      <c r="AK78" s="221">
        <f>+AI78-AJ78</f>
        <v>12440277.736610003</v>
      </c>
      <c r="AL78" s="64">
        <f>+AJ78/AI78</f>
        <v>0.83039834886627861</v>
      </c>
      <c r="AM78" s="34">
        <f>SUM(AM80:AM86)</f>
        <v>69395585.136000007</v>
      </c>
      <c r="AN78" s="34">
        <f t="shared" ref="AN78" si="295">SUM(AN80:AN86)</f>
        <v>63907329.66287002</v>
      </c>
      <c r="AO78" s="34">
        <f>+AM78-AN78</f>
        <v>5488255.4731299877</v>
      </c>
      <c r="AP78" s="63">
        <f>+AN78/AM78</f>
        <v>0.92091347796298251</v>
      </c>
      <c r="AQ78" s="61">
        <f>SUM(AQ80:AQ86)</f>
        <v>76084633.294</v>
      </c>
      <c r="AR78" s="34">
        <f t="shared" ref="AR78" si="296">SUM(AR80:AR86)</f>
        <v>66108280.976969995</v>
      </c>
      <c r="AS78" s="34">
        <f>+AQ78-AR78</f>
        <v>9976352.3170300052</v>
      </c>
      <c r="AT78" s="63">
        <f>+AR78/AQ78</f>
        <v>0.86887822303775586</v>
      </c>
      <c r="AU78" s="34">
        <f>SUM(AU80:AU86)</f>
        <v>80513079.872000009</v>
      </c>
      <c r="AV78" s="34">
        <f t="shared" ref="AV78" si="297">SUM(AV80:AV86)</f>
        <v>67222639.780420005</v>
      </c>
      <c r="AW78" s="34">
        <f>+AU78-AV78</f>
        <v>13290440.091580003</v>
      </c>
      <c r="AX78" s="35">
        <f>+AV78/AU78</f>
        <v>0.83492818666595303</v>
      </c>
      <c r="AY78" s="61">
        <f>SUM(AY80:AY86)</f>
        <v>88648639.249599993</v>
      </c>
      <c r="AZ78" s="34">
        <f t="shared" ref="AZ78" si="298">SUM(AZ80:AZ86)</f>
        <v>70203712.609009996</v>
      </c>
      <c r="BA78" s="34">
        <f>+AY78-AZ78</f>
        <v>18444926.640589997</v>
      </c>
      <c r="BB78" s="63">
        <f>+AZ78/AY78</f>
        <v>0.79193220790838903</v>
      </c>
      <c r="BC78" s="211">
        <f>SUM(BC80:BC86)</f>
        <v>95476552.199999988</v>
      </c>
    </row>
    <row r="79" spans="1:55" s="74" customFormat="1" ht="12" customHeight="1" x14ac:dyDescent="0.15">
      <c r="A79" s="80"/>
      <c r="B79" s="81"/>
      <c r="C79" s="222"/>
      <c r="D79" s="87"/>
      <c r="E79" s="87"/>
      <c r="F79" s="65"/>
      <c r="G79" s="222"/>
      <c r="H79" s="87"/>
      <c r="I79" s="87"/>
      <c r="J79" s="65"/>
      <c r="K79" s="222"/>
      <c r="L79" s="87"/>
      <c r="M79" s="87"/>
      <c r="N79" s="65"/>
      <c r="O79" s="222"/>
      <c r="P79" s="87"/>
      <c r="Q79" s="87"/>
      <c r="R79" s="65"/>
      <c r="S79" s="222"/>
      <c r="T79" s="87"/>
      <c r="U79" s="87"/>
      <c r="V79" s="65"/>
      <c r="W79" s="222"/>
      <c r="X79" s="87"/>
      <c r="Y79" s="87"/>
      <c r="Z79" s="65"/>
      <c r="AA79" s="222"/>
      <c r="AB79" s="87"/>
      <c r="AC79" s="87"/>
      <c r="AD79" s="65"/>
      <c r="AE79" s="222"/>
      <c r="AF79" s="87"/>
      <c r="AG79" s="87"/>
      <c r="AH79" s="65"/>
      <c r="AI79" s="222"/>
      <c r="AJ79" s="87"/>
      <c r="AK79" s="87"/>
      <c r="AL79" s="65"/>
      <c r="AM79" s="83"/>
      <c r="AN79" s="34"/>
      <c r="AO79" s="34"/>
      <c r="AP79" s="64"/>
      <c r="AQ79" s="82"/>
      <c r="AR79" s="34"/>
      <c r="AS79" s="34"/>
      <c r="AT79" s="64"/>
      <c r="AU79" s="83"/>
      <c r="AV79" s="34"/>
      <c r="AW79" s="34"/>
      <c r="AX79" s="36"/>
      <c r="AY79" s="82"/>
      <c r="AZ79" s="34"/>
      <c r="BA79" s="34"/>
      <c r="BB79" s="64"/>
      <c r="BC79" s="213"/>
    </row>
    <row r="80" spans="1:55" s="74" customFormat="1" ht="12" customHeight="1" x14ac:dyDescent="0.15">
      <c r="A80" s="80" t="s">
        <v>180</v>
      </c>
      <c r="B80" s="81" t="s">
        <v>181</v>
      </c>
      <c r="C80" s="222">
        <v>32777207.610399999</v>
      </c>
      <c r="D80" s="87">
        <v>30603108.437759999</v>
      </c>
      <c r="E80" s="87">
        <f t="shared" ref="E80:E86" si="299">+C80-D80</f>
        <v>2174099.1726399995</v>
      </c>
      <c r="F80" s="65">
        <f t="shared" ref="F80:F86" si="300">+D80/C80</f>
        <v>0.93367039686595599</v>
      </c>
      <c r="G80" s="222">
        <v>35446899.766880006</v>
      </c>
      <c r="H80" s="87">
        <v>34215687.560139999</v>
      </c>
      <c r="I80" s="87">
        <f t="shared" ref="I80:I86" si="301">+G80-H80</f>
        <v>1231212.2067400068</v>
      </c>
      <c r="J80" s="65">
        <f t="shared" ref="J80:J86" si="302">+H80/G80</f>
        <v>0.96526601155990521</v>
      </c>
      <c r="K80" s="222">
        <v>38192943.052000001</v>
      </c>
      <c r="L80" s="87">
        <v>37282949.891429998</v>
      </c>
      <c r="M80" s="87">
        <f t="shared" ref="M80:M86" si="303">+K80-L80</f>
        <v>909993.16057000309</v>
      </c>
      <c r="N80" s="65">
        <f t="shared" ref="N80:N86" si="304">+L80/K80</f>
        <v>0.97617378793430398</v>
      </c>
      <c r="O80" s="222">
        <v>40663508.230000004</v>
      </c>
      <c r="P80" s="87">
        <v>39609224.166270003</v>
      </c>
      <c r="Q80" s="87">
        <f t="shared" ref="Q80:Q86" si="305">+O80-P80</f>
        <v>1054284.0637300014</v>
      </c>
      <c r="R80" s="65">
        <f t="shared" ref="R80:R86" si="306">+P80/O80</f>
        <v>0.97407296837826229</v>
      </c>
      <c r="S80" s="222">
        <v>42659449.98759</v>
      </c>
      <c r="T80" s="87">
        <v>37673109.099120006</v>
      </c>
      <c r="U80" s="87">
        <f t="shared" ref="U80:U86" si="307">+S80-T80</f>
        <v>4986340.8884699941</v>
      </c>
      <c r="V80" s="65">
        <f t="shared" ref="V80" si="308">+T80/S80</f>
        <v>0.88311286502942343</v>
      </c>
      <c r="W80" s="222">
        <v>42559251.602450006</v>
      </c>
      <c r="X80" s="87">
        <v>38704814.537660003</v>
      </c>
      <c r="Y80" s="87">
        <f t="shared" ref="Y80:Y86" si="309">+W80-X80</f>
        <v>3854437.064790003</v>
      </c>
      <c r="Z80" s="65">
        <f t="shared" ref="Z80:Z86" si="310">+X80/W80</f>
        <v>0.90943362677533279</v>
      </c>
      <c r="AA80" s="222">
        <v>43282475.900000006</v>
      </c>
      <c r="AB80" s="87">
        <v>39014191.317570001</v>
      </c>
      <c r="AC80" s="87">
        <f t="shared" ref="AC80:AC86" si="311">+AA80-AB80</f>
        <v>4268284.5824300051</v>
      </c>
      <c r="AD80" s="65">
        <f t="shared" ref="AD80:AD86" si="312">+AB80/AA80</f>
        <v>0.90138538764992404</v>
      </c>
      <c r="AE80" s="222">
        <v>45731761.399999999</v>
      </c>
      <c r="AF80" s="87">
        <v>39623992.255960003</v>
      </c>
      <c r="AG80" s="87">
        <f t="shared" ref="AG80:AG86" si="313">+AE80-AF80</f>
        <v>6107769.144039996</v>
      </c>
      <c r="AH80" s="65">
        <f t="shared" ref="AH80:AH86" si="314">+AF80/AE80</f>
        <v>0.86644360599589776</v>
      </c>
      <c r="AI80" s="222">
        <v>46619462.096639998</v>
      </c>
      <c r="AJ80" s="87">
        <v>39498501.252060004</v>
      </c>
      <c r="AK80" s="87">
        <f t="shared" ref="AK80:AK86" si="315">+AI80-AJ80</f>
        <v>7120960.8445799947</v>
      </c>
      <c r="AL80" s="65">
        <f t="shared" ref="AL80:AL86" si="316">+AJ80/AI80</f>
        <v>0.84725347474369028</v>
      </c>
      <c r="AM80" s="83">
        <v>41629499.188000001</v>
      </c>
      <c r="AN80" s="83">
        <v>39627582.33882001</v>
      </c>
      <c r="AO80" s="83">
        <f t="shared" ref="AO80:AO86" si="317">+AM80-AN80</f>
        <v>2001916.8491799906</v>
      </c>
      <c r="AP80" s="66">
        <f t="shared" ref="AP80:AP86" si="318">+AN80/AM80</f>
        <v>0.95191109938317353</v>
      </c>
      <c r="AQ80" s="82">
        <v>37583421.600000001</v>
      </c>
      <c r="AR80" s="83">
        <v>36085236.784340002</v>
      </c>
      <c r="AS80" s="83">
        <f t="shared" ref="AS80:AS86" si="319">+AQ80-AR80</f>
        <v>1498184.8156599998</v>
      </c>
      <c r="AT80" s="66">
        <f t="shared" ref="AT80:AT86" si="320">+AR80/AQ80</f>
        <v>0.96013708300417222</v>
      </c>
      <c r="AU80" s="83">
        <v>37273413.200000003</v>
      </c>
      <c r="AV80" s="83">
        <v>33745617.355890006</v>
      </c>
      <c r="AW80" s="83">
        <f t="shared" ref="AW80:AW86" si="321">+AU80-AV80</f>
        <v>3527795.8441099972</v>
      </c>
      <c r="AX80" s="39">
        <f t="shared" ref="AX80:AX86" si="322">+AV80/AU80</f>
        <v>0.90535356058806016</v>
      </c>
      <c r="AY80" s="82">
        <v>42162732.00502</v>
      </c>
      <c r="AZ80" s="83">
        <v>35485023.994829997</v>
      </c>
      <c r="BA80" s="83">
        <f t="shared" ref="BA80:BA86" si="323">+AY80-AZ80</f>
        <v>6677708.0101900026</v>
      </c>
      <c r="BB80" s="66">
        <f t="shared" ref="BB80:BB86" si="324">+AZ80/AY80</f>
        <v>0.84162060443818165</v>
      </c>
      <c r="BC80" s="213">
        <v>42618354.299999997</v>
      </c>
    </row>
    <row r="81" spans="1:55" s="74" customFormat="1" ht="12" customHeight="1" x14ac:dyDescent="0.15">
      <c r="A81" s="80" t="s">
        <v>182</v>
      </c>
      <c r="B81" s="81" t="s">
        <v>183</v>
      </c>
      <c r="C81" s="222">
        <v>29723.896000000001</v>
      </c>
      <c r="D81" s="87">
        <v>28516.65</v>
      </c>
      <c r="E81" s="87">
        <f t="shared" si="299"/>
        <v>1207.2459999999992</v>
      </c>
      <c r="F81" s="65">
        <f t="shared" si="300"/>
        <v>0.95938466478284012</v>
      </c>
      <c r="G81" s="222">
        <v>44800</v>
      </c>
      <c r="H81" s="87">
        <v>31417.5</v>
      </c>
      <c r="I81" s="87">
        <f t="shared" si="301"/>
        <v>13382.5</v>
      </c>
      <c r="J81" s="65">
        <f t="shared" si="302"/>
        <v>0.70128348214285718</v>
      </c>
      <c r="K81" s="222">
        <v>6890</v>
      </c>
      <c r="L81" s="87">
        <v>1800</v>
      </c>
      <c r="M81" s="87">
        <f t="shared" si="303"/>
        <v>5090</v>
      </c>
      <c r="N81" s="65">
        <f t="shared" si="304"/>
        <v>0.26124818577648767</v>
      </c>
      <c r="O81" s="222">
        <v>12000</v>
      </c>
      <c r="P81" s="87">
        <v>1000</v>
      </c>
      <c r="Q81" s="87">
        <f t="shared" si="305"/>
        <v>11000</v>
      </c>
      <c r="R81" s="65">
        <f t="shared" si="306"/>
        <v>8.3333333333333329E-2</v>
      </c>
      <c r="S81" s="222">
        <v>2680</v>
      </c>
      <c r="T81" s="87">
        <v>876.94799999999998</v>
      </c>
      <c r="U81" s="87">
        <f t="shared" si="307"/>
        <v>1803.0520000000001</v>
      </c>
      <c r="V81" s="65">
        <f t="shared" ref="V81:V86" si="325">+T81/S81</f>
        <v>0.32721940298507463</v>
      </c>
      <c r="W81" s="222">
        <v>0</v>
      </c>
      <c r="X81" s="87">
        <v>0</v>
      </c>
      <c r="Y81" s="87">
        <f t="shared" si="309"/>
        <v>0</v>
      </c>
      <c r="Z81" s="66" t="s">
        <v>12</v>
      </c>
      <c r="AA81" s="222">
        <v>80000</v>
      </c>
      <c r="AB81" s="87">
        <v>70472.297999999995</v>
      </c>
      <c r="AC81" s="87">
        <f t="shared" si="311"/>
        <v>9527.7020000000048</v>
      </c>
      <c r="AD81" s="65">
        <f t="shared" si="312"/>
        <v>0.88090372499999992</v>
      </c>
      <c r="AE81" s="222">
        <v>54981.2</v>
      </c>
      <c r="AF81" s="87">
        <v>44243.762129999996</v>
      </c>
      <c r="AG81" s="87">
        <f t="shared" si="313"/>
        <v>10737.437870000002</v>
      </c>
      <c r="AH81" s="65">
        <f t="shared" si="314"/>
        <v>0.80470710224585851</v>
      </c>
      <c r="AI81" s="222">
        <v>164558</v>
      </c>
      <c r="AJ81" s="87">
        <v>121471.23866000002</v>
      </c>
      <c r="AK81" s="87">
        <f t="shared" si="315"/>
        <v>43086.761339999983</v>
      </c>
      <c r="AL81" s="65">
        <f t="shared" si="316"/>
        <v>0.73816671726686045</v>
      </c>
      <c r="AM81" s="83">
        <v>671990.7</v>
      </c>
      <c r="AN81" s="83">
        <v>121086.49914</v>
      </c>
      <c r="AO81" s="83">
        <f t="shared" si="317"/>
        <v>550904.20085999998</v>
      </c>
      <c r="AP81" s="66">
        <f t="shared" si="318"/>
        <v>0.18019073647894235</v>
      </c>
      <c r="AQ81" s="82">
        <v>718470.62600000028</v>
      </c>
      <c r="AR81" s="83">
        <v>642044.18171000003</v>
      </c>
      <c r="AS81" s="83">
        <f t="shared" si="319"/>
        <v>76426.444290000247</v>
      </c>
      <c r="AT81" s="66">
        <f t="shared" si="320"/>
        <v>0.89362620888832245</v>
      </c>
      <c r="AU81" s="83">
        <v>709243.10400000005</v>
      </c>
      <c r="AV81" s="83">
        <v>552870.70507999999</v>
      </c>
      <c r="AW81" s="83">
        <f t="shared" si="321"/>
        <v>156372.39892000007</v>
      </c>
      <c r="AX81" s="39">
        <f t="shared" si="322"/>
        <v>0.77952214404611253</v>
      </c>
      <c r="AY81" s="82">
        <v>721847.98600000003</v>
      </c>
      <c r="AZ81" s="83">
        <v>245764.62619000001</v>
      </c>
      <c r="BA81" s="83">
        <f t="shared" si="323"/>
        <v>476083.35981000005</v>
      </c>
      <c r="BB81" s="66">
        <f t="shared" si="324"/>
        <v>0.34046590273370936</v>
      </c>
      <c r="BC81" s="213">
        <v>807680</v>
      </c>
    </row>
    <row r="82" spans="1:55" s="74" customFormat="1" ht="12" customHeight="1" x14ac:dyDescent="0.15">
      <c r="A82" s="80" t="s">
        <v>184</v>
      </c>
      <c r="B82" s="81" t="s">
        <v>185</v>
      </c>
      <c r="C82" s="222">
        <v>878027.51090000011</v>
      </c>
      <c r="D82" s="87">
        <v>680529.27916000003</v>
      </c>
      <c r="E82" s="87">
        <f t="shared" si="299"/>
        <v>197498.23174000008</v>
      </c>
      <c r="F82" s="65">
        <f t="shared" si="300"/>
        <v>0.77506600956323168</v>
      </c>
      <c r="G82" s="222">
        <v>807246.76399999973</v>
      </c>
      <c r="H82" s="87">
        <v>501881.42433000001</v>
      </c>
      <c r="I82" s="87">
        <f t="shared" si="301"/>
        <v>305365.33966999972</v>
      </c>
      <c r="J82" s="65">
        <f t="shared" si="302"/>
        <v>0.6217199581490056</v>
      </c>
      <c r="K82" s="222">
        <v>960835.59231000009</v>
      </c>
      <c r="L82" s="87">
        <v>665783.50890000002</v>
      </c>
      <c r="M82" s="87">
        <f t="shared" si="303"/>
        <v>295052.08341000008</v>
      </c>
      <c r="N82" s="65">
        <f t="shared" si="304"/>
        <v>0.69292136368444845</v>
      </c>
      <c r="O82" s="222">
        <v>583621.69999999995</v>
      </c>
      <c r="P82" s="87">
        <v>417500.53111000004</v>
      </c>
      <c r="Q82" s="87">
        <f t="shared" si="305"/>
        <v>166121.16888999991</v>
      </c>
      <c r="R82" s="65">
        <f t="shared" si="306"/>
        <v>0.71536156230996906</v>
      </c>
      <c r="S82" s="222">
        <v>835279.39999999991</v>
      </c>
      <c r="T82" s="87">
        <v>266985.52788000001</v>
      </c>
      <c r="U82" s="87">
        <f t="shared" si="307"/>
        <v>568293.87211999996</v>
      </c>
      <c r="V82" s="65">
        <f t="shared" si="325"/>
        <v>0.31963619344616906</v>
      </c>
      <c r="W82" s="222">
        <v>1733925.9</v>
      </c>
      <c r="X82" s="87">
        <v>578173.41634999996</v>
      </c>
      <c r="Y82" s="87">
        <f t="shared" si="309"/>
        <v>1155752.4836499998</v>
      </c>
      <c r="Z82" s="65">
        <f t="shared" si="310"/>
        <v>0.33344759216642417</v>
      </c>
      <c r="AA82" s="222">
        <v>2396553.2000000002</v>
      </c>
      <c r="AB82" s="87">
        <v>519899.72535000002</v>
      </c>
      <c r="AC82" s="87">
        <f t="shared" si="311"/>
        <v>1876653.4746500002</v>
      </c>
      <c r="AD82" s="65">
        <f t="shared" si="312"/>
        <v>0.21693644244993185</v>
      </c>
      <c r="AE82" s="222">
        <v>2973523.1</v>
      </c>
      <c r="AF82" s="87">
        <v>599942.99236000003</v>
      </c>
      <c r="AG82" s="87">
        <f t="shared" si="313"/>
        <v>2373580.1076400001</v>
      </c>
      <c r="AH82" s="65">
        <f t="shared" si="314"/>
        <v>0.20176167199104658</v>
      </c>
      <c r="AI82" s="222">
        <v>4273035.3</v>
      </c>
      <c r="AJ82" s="87">
        <v>1037948.3052599999</v>
      </c>
      <c r="AK82" s="87">
        <f t="shared" si="315"/>
        <v>3235086.99474</v>
      </c>
      <c r="AL82" s="65">
        <f t="shared" si="316"/>
        <v>0.24290655994814739</v>
      </c>
      <c r="AM82" s="83">
        <v>2901412.7259999998</v>
      </c>
      <c r="AN82" s="83">
        <v>1744848.3188000002</v>
      </c>
      <c r="AO82" s="83">
        <f t="shared" si="317"/>
        <v>1156564.4071999996</v>
      </c>
      <c r="AP82" s="66">
        <f t="shared" si="318"/>
        <v>0.60137887421673919</v>
      </c>
      <c r="AQ82" s="82">
        <v>4363495.1730000004</v>
      </c>
      <c r="AR82" s="83">
        <v>2362684.6571499999</v>
      </c>
      <c r="AS82" s="83">
        <f t="shared" si="319"/>
        <v>2000810.5158500005</v>
      </c>
      <c r="AT82" s="66">
        <f t="shared" si="320"/>
        <v>0.54146608704177879</v>
      </c>
      <c r="AU82" s="83">
        <v>5176653.5999999996</v>
      </c>
      <c r="AV82" s="83">
        <v>2400292.18897</v>
      </c>
      <c r="AW82" s="83">
        <f t="shared" si="321"/>
        <v>2776361.4110299996</v>
      </c>
      <c r="AX82" s="39">
        <f t="shared" si="322"/>
        <v>0.46367641616390948</v>
      </c>
      <c r="AY82" s="82">
        <v>7785261.5711300001</v>
      </c>
      <c r="AZ82" s="83">
        <v>3576928.6726199999</v>
      </c>
      <c r="BA82" s="83">
        <f t="shared" si="323"/>
        <v>4208332.8985099997</v>
      </c>
      <c r="BB82" s="66">
        <f t="shared" si="324"/>
        <v>0.45944874683264147</v>
      </c>
      <c r="BC82" s="213">
        <v>6287240</v>
      </c>
    </row>
    <row r="83" spans="1:55" s="74" customFormat="1" ht="12" customHeight="1" x14ac:dyDescent="0.15">
      <c r="A83" s="80" t="s">
        <v>186</v>
      </c>
      <c r="B83" s="81" t="s">
        <v>187</v>
      </c>
      <c r="C83" s="222">
        <v>170808.93963000004</v>
      </c>
      <c r="D83" s="87">
        <v>161024.06998</v>
      </c>
      <c r="E83" s="87">
        <f t="shared" si="299"/>
        <v>9784.8696500000369</v>
      </c>
      <c r="F83" s="65">
        <f t="shared" si="300"/>
        <v>0.94271453431421293</v>
      </c>
      <c r="G83" s="222">
        <v>40027.36400000006</v>
      </c>
      <c r="H83" s="87">
        <v>30322.01599</v>
      </c>
      <c r="I83" s="87">
        <f t="shared" si="301"/>
        <v>9705.3480100000597</v>
      </c>
      <c r="J83" s="65">
        <f t="shared" si="302"/>
        <v>0.75753217199113976</v>
      </c>
      <c r="K83" s="222">
        <v>413100.4</v>
      </c>
      <c r="L83" s="87">
        <v>70204.18535</v>
      </c>
      <c r="M83" s="87">
        <f t="shared" si="303"/>
        <v>342896.21465000004</v>
      </c>
      <c r="N83" s="65">
        <f t="shared" si="304"/>
        <v>0.16994460753366494</v>
      </c>
      <c r="O83" s="222">
        <v>249038</v>
      </c>
      <c r="P83" s="87">
        <v>168943.39404000001</v>
      </c>
      <c r="Q83" s="87">
        <f t="shared" si="305"/>
        <v>80094.605959999986</v>
      </c>
      <c r="R83" s="65">
        <f t="shared" si="306"/>
        <v>0.6783839977834708</v>
      </c>
      <c r="S83" s="222">
        <v>128392.4</v>
      </c>
      <c r="T83" s="87">
        <v>77042.993409999995</v>
      </c>
      <c r="U83" s="87">
        <f t="shared" si="307"/>
        <v>51349.406589999999</v>
      </c>
      <c r="V83" s="65">
        <f t="shared" si="325"/>
        <v>0.60005883066287413</v>
      </c>
      <c r="W83" s="222">
        <v>91142.699999999953</v>
      </c>
      <c r="X83" s="87">
        <v>78738.898700000005</v>
      </c>
      <c r="Y83" s="87">
        <f t="shared" si="309"/>
        <v>12403.801299999948</v>
      </c>
      <c r="Z83" s="65">
        <f t="shared" si="310"/>
        <v>0.86390790156534802</v>
      </c>
      <c r="AA83" s="222">
        <v>1006293.5000000001</v>
      </c>
      <c r="AB83" s="87">
        <v>270000.94124000001</v>
      </c>
      <c r="AC83" s="87">
        <f t="shared" si="311"/>
        <v>736292.55876000016</v>
      </c>
      <c r="AD83" s="65">
        <f t="shared" si="312"/>
        <v>0.26831231766875169</v>
      </c>
      <c r="AE83" s="222">
        <v>1216235.8</v>
      </c>
      <c r="AF83" s="87">
        <v>291846.54125999997</v>
      </c>
      <c r="AG83" s="87">
        <f t="shared" si="313"/>
        <v>924389.25874000008</v>
      </c>
      <c r="AH83" s="65">
        <f t="shared" si="314"/>
        <v>0.23995884783197466</v>
      </c>
      <c r="AI83" s="222">
        <v>2030105.5204</v>
      </c>
      <c r="AJ83" s="87">
        <v>922596.86273000005</v>
      </c>
      <c r="AK83" s="87">
        <f t="shared" si="315"/>
        <v>1107508.6576700001</v>
      </c>
      <c r="AL83" s="65">
        <f t="shared" si="316"/>
        <v>0.45445759023807641</v>
      </c>
      <c r="AM83" s="83">
        <v>982106.6</v>
      </c>
      <c r="AN83" s="83">
        <v>828094.11523</v>
      </c>
      <c r="AO83" s="83">
        <f t="shared" si="317"/>
        <v>154012.48476999998</v>
      </c>
      <c r="AP83" s="66">
        <f t="shared" si="318"/>
        <v>0.84318149906537643</v>
      </c>
      <c r="AQ83" s="82">
        <v>637460.30000000005</v>
      </c>
      <c r="AR83" s="83">
        <v>553169.55726000003</v>
      </c>
      <c r="AS83" s="83">
        <f t="shared" si="319"/>
        <v>84290.742740000016</v>
      </c>
      <c r="AT83" s="66">
        <f t="shared" si="320"/>
        <v>0.8677709925778907</v>
      </c>
      <c r="AU83" s="83">
        <v>1894783.25</v>
      </c>
      <c r="AV83" s="83">
        <v>393415.32311</v>
      </c>
      <c r="AW83" s="83">
        <f t="shared" si="321"/>
        <v>1501367.92689</v>
      </c>
      <c r="AX83" s="39">
        <f t="shared" si="322"/>
        <v>0.2076307794625058</v>
      </c>
      <c r="AY83" s="82">
        <v>703927.85450000002</v>
      </c>
      <c r="AZ83" s="83">
        <v>464209.06178999995</v>
      </c>
      <c r="BA83" s="83">
        <f t="shared" si="323"/>
        <v>239718.79271000007</v>
      </c>
      <c r="BB83" s="66">
        <f t="shared" si="324"/>
        <v>0.65945545246213855</v>
      </c>
      <c r="BC83" s="213">
        <v>1207304</v>
      </c>
    </row>
    <row r="84" spans="1:55" s="74" customFormat="1" ht="12" customHeight="1" x14ac:dyDescent="0.15">
      <c r="A84" s="80" t="s">
        <v>188</v>
      </c>
      <c r="B84" s="81" t="s">
        <v>189</v>
      </c>
      <c r="C84" s="222">
        <v>107473.05199999997</v>
      </c>
      <c r="D84" s="87">
        <v>26361.163519999998</v>
      </c>
      <c r="E84" s="87">
        <f t="shared" si="299"/>
        <v>81111.888479999965</v>
      </c>
      <c r="F84" s="65">
        <f t="shared" si="300"/>
        <v>0.24528161273395313</v>
      </c>
      <c r="G84" s="222">
        <v>175487.34000000008</v>
      </c>
      <c r="H84" s="87">
        <v>160405.00076</v>
      </c>
      <c r="I84" s="87">
        <f t="shared" si="301"/>
        <v>15082.339240000088</v>
      </c>
      <c r="J84" s="65">
        <f t="shared" si="302"/>
        <v>0.91405454524525764</v>
      </c>
      <c r="K84" s="222">
        <v>339365.07839999994</v>
      </c>
      <c r="L84" s="87">
        <v>207142.70718999999</v>
      </c>
      <c r="M84" s="87">
        <f t="shared" si="303"/>
        <v>132222.37120999995</v>
      </c>
      <c r="N84" s="65">
        <f t="shared" si="304"/>
        <v>0.61038309588780604</v>
      </c>
      <c r="O84" s="222">
        <v>138098</v>
      </c>
      <c r="P84" s="87">
        <v>118294.5</v>
      </c>
      <c r="Q84" s="87">
        <f t="shared" si="305"/>
        <v>19803.5</v>
      </c>
      <c r="R84" s="65">
        <f t="shared" si="306"/>
        <v>0.85659821286332893</v>
      </c>
      <c r="S84" s="222">
        <v>511029.80000000005</v>
      </c>
      <c r="T84" s="87">
        <v>1596.76622</v>
      </c>
      <c r="U84" s="87">
        <f t="shared" si="307"/>
        <v>509433.03378000006</v>
      </c>
      <c r="V84" s="65">
        <f t="shared" si="325"/>
        <v>3.1246049056238988E-3</v>
      </c>
      <c r="W84" s="222">
        <v>1050000</v>
      </c>
      <c r="X84" s="87">
        <v>83064.717709999997</v>
      </c>
      <c r="Y84" s="87">
        <f t="shared" si="309"/>
        <v>966935.28229</v>
      </c>
      <c r="Z84" s="65">
        <f t="shared" si="310"/>
        <v>7.9109254961904754E-2</v>
      </c>
      <c r="AA84" s="222">
        <v>759000</v>
      </c>
      <c r="AB84" s="87">
        <v>8455.7578400000002</v>
      </c>
      <c r="AC84" s="87">
        <f t="shared" si="311"/>
        <v>750544.24216000002</v>
      </c>
      <c r="AD84" s="65">
        <f t="shared" si="312"/>
        <v>1.1140655915678525E-2</v>
      </c>
      <c r="AE84" s="222">
        <v>637000</v>
      </c>
      <c r="AF84" s="87">
        <v>49627.960960000004</v>
      </c>
      <c r="AG84" s="87">
        <f t="shared" si="313"/>
        <v>587372.03903999995</v>
      </c>
      <c r="AH84" s="65">
        <f t="shared" si="314"/>
        <v>7.7908886907378336E-2</v>
      </c>
      <c r="AI84" s="222">
        <v>743972.06</v>
      </c>
      <c r="AJ84" s="87">
        <v>617365.05761000002</v>
      </c>
      <c r="AK84" s="87">
        <f t="shared" si="315"/>
        <v>126607.00239000004</v>
      </c>
      <c r="AL84" s="65">
        <f t="shared" si="316"/>
        <v>0.8298229070726123</v>
      </c>
      <c r="AM84" s="83">
        <v>1118386</v>
      </c>
      <c r="AN84" s="83">
        <v>1026706.8178899998</v>
      </c>
      <c r="AO84" s="83">
        <f t="shared" si="317"/>
        <v>91679.182110000169</v>
      </c>
      <c r="AP84" s="66">
        <f t="shared" si="318"/>
        <v>0.91802545622888687</v>
      </c>
      <c r="AQ84" s="82">
        <v>2288366.4</v>
      </c>
      <c r="AR84" s="83">
        <v>1428828.8728199999</v>
      </c>
      <c r="AS84" s="83">
        <f t="shared" si="319"/>
        <v>859537.52717999998</v>
      </c>
      <c r="AT84" s="66">
        <f t="shared" si="320"/>
        <v>0.62438815428333505</v>
      </c>
      <c r="AU84" s="83">
        <v>61370</v>
      </c>
      <c r="AV84" s="83">
        <v>6662.8899299999994</v>
      </c>
      <c r="AW84" s="83">
        <f t="shared" si="321"/>
        <v>54707.110070000002</v>
      </c>
      <c r="AX84" s="39">
        <f t="shared" si="322"/>
        <v>0.10856916946390743</v>
      </c>
      <c r="AY84" s="82">
        <v>327788</v>
      </c>
      <c r="AZ84" s="83">
        <v>6975.1759499999998</v>
      </c>
      <c r="BA84" s="83">
        <f t="shared" si="323"/>
        <v>320812.82405</v>
      </c>
      <c r="BB84" s="66">
        <f t="shared" si="324"/>
        <v>2.1279534180628942E-2</v>
      </c>
      <c r="BC84" s="213">
        <v>220000</v>
      </c>
    </row>
    <row r="85" spans="1:55" s="74" customFormat="1" ht="12" customHeight="1" x14ac:dyDescent="0.15">
      <c r="A85" s="80" t="s">
        <v>190</v>
      </c>
      <c r="B85" s="81" t="s">
        <v>77</v>
      </c>
      <c r="C85" s="222">
        <v>9152787.7251999993</v>
      </c>
      <c r="D85" s="87">
        <v>7868583.7755700005</v>
      </c>
      <c r="E85" s="87">
        <f t="shared" si="299"/>
        <v>1284203.9496299988</v>
      </c>
      <c r="F85" s="65">
        <f t="shared" si="300"/>
        <v>0.85969258894814615</v>
      </c>
      <c r="G85" s="222">
        <v>11096361.266000001</v>
      </c>
      <c r="H85" s="87">
        <v>10322063.239440002</v>
      </c>
      <c r="I85" s="87">
        <f t="shared" si="301"/>
        <v>774298.02655999921</v>
      </c>
      <c r="J85" s="65">
        <f t="shared" si="302"/>
        <v>0.93022054635761542</v>
      </c>
      <c r="K85" s="222">
        <v>12252695.586000003</v>
      </c>
      <c r="L85" s="87">
        <v>11466947.323960001</v>
      </c>
      <c r="M85" s="87">
        <f t="shared" si="303"/>
        <v>785748.26204000227</v>
      </c>
      <c r="N85" s="65">
        <f t="shared" si="304"/>
        <v>0.93587139609199121</v>
      </c>
      <c r="O85" s="222">
        <v>12984704.899999999</v>
      </c>
      <c r="P85" s="87">
        <v>12271808.23927</v>
      </c>
      <c r="Q85" s="87">
        <f t="shared" si="305"/>
        <v>712896.66072999872</v>
      </c>
      <c r="R85" s="65">
        <f t="shared" si="306"/>
        <v>0.94509719964987426</v>
      </c>
      <c r="S85" s="222">
        <v>13459510.971000001</v>
      </c>
      <c r="T85" s="87">
        <v>13014813.85148</v>
      </c>
      <c r="U85" s="87">
        <f t="shared" si="307"/>
        <v>444697.11952000111</v>
      </c>
      <c r="V85" s="65">
        <f t="shared" si="325"/>
        <v>0.96696038062020606</v>
      </c>
      <c r="W85" s="222">
        <v>15000589.117110001</v>
      </c>
      <c r="X85" s="87">
        <v>14370504.843739999</v>
      </c>
      <c r="Y85" s="87">
        <f t="shared" si="309"/>
        <v>630084.27337000147</v>
      </c>
      <c r="Z85" s="65">
        <f t="shared" si="310"/>
        <v>0.95799603145910361</v>
      </c>
      <c r="AA85" s="222">
        <v>15644382.4</v>
      </c>
      <c r="AB85" s="87">
        <v>14925863.621289996</v>
      </c>
      <c r="AC85" s="87">
        <f t="shared" si="311"/>
        <v>718518.77871000394</v>
      </c>
      <c r="AD85" s="65">
        <f t="shared" si="312"/>
        <v>0.95407177091823048</v>
      </c>
      <c r="AE85" s="222">
        <v>17662609.386919998</v>
      </c>
      <c r="AF85" s="87">
        <v>15893951.675520003</v>
      </c>
      <c r="AG85" s="87">
        <f t="shared" si="313"/>
        <v>1768657.7113999948</v>
      </c>
      <c r="AH85" s="65">
        <f t="shared" si="314"/>
        <v>0.89986430245636473</v>
      </c>
      <c r="AI85" s="222">
        <v>19001668.129000001</v>
      </c>
      <c r="AJ85" s="87">
        <v>18321610.813960001</v>
      </c>
      <c r="AK85" s="87">
        <f t="shared" si="315"/>
        <v>680057.31503999978</v>
      </c>
      <c r="AL85" s="65">
        <f t="shared" si="316"/>
        <v>0.96421065190576039</v>
      </c>
      <c r="AM85" s="83">
        <v>21330583.421999998</v>
      </c>
      <c r="AN85" s="83">
        <v>20236746.996939998</v>
      </c>
      <c r="AO85" s="83">
        <f t="shared" si="317"/>
        <v>1093836.4250600003</v>
      </c>
      <c r="AP85" s="66">
        <f t="shared" si="318"/>
        <v>0.94871980745112505</v>
      </c>
      <c r="AQ85" s="82">
        <v>26930742.195</v>
      </c>
      <c r="AR85" s="83">
        <v>24905888.08326</v>
      </c>
      <c r="AS85" s="83">
        <f t="shared" si="319"/>
        <v>2024854.1117400005</v>
      </c>
      <c r="AT85" s="66">
        <f t="shared" si="320"/>
        <v>0.92481253962187726</v>
      </c>
      <c r="AU85" s="83">
        <v>32507943.318</v>
      </c>
      <c r="AV85" s="83">
        <v>28142119.177420001</v>
      </c>
      <c r="AW85" s="83">
        <f t="shared" si="321"/>
        <v>4365824.1405799985</v>
      </c>
      <c r="AX85" s="39">
        <f t="shared" si="322"/>
        <v>0.86569977380997232</v>
      </c>
      <c r="AY85" s="82">
        <v>34892175.232949995</v>
      </c>
      <c r="AZ85" s="83">
        <v>29409217.546939999</v>
      </c>
      <c r="BA85" s="83">
        <f t="shared" si="323"/>
        <v>5482957.6860099956</v>
      </c>
      <c r="BB85" s="66">
        <f t="shared" si="324"/>
        <v>0.84285996360489923</v>
      </c>
      <c r="BC85" s="213">
        <v>41258152.299999997</v>
      </c>
    </row>
    <row r="86" spans="1:55" s="74" customFormat="1" ht="12" customHeight="1" x14ac:dyDescent="0.15">
      <c r="A86" s="80" t="s">
        <v>191</v>
      </c>
      <c r="B86" s="81" t="s">
        <v>192</v>
      </c>
      <c r="C86" s="222">
        <v>437609.96799999999</v>
      </c>
      <c r="D86" s="87">
        <v>308281.95165</v>
      </c>
      <c r="E86" s="87">
        <f t="shared" si="299"/>
        <v>129328.01634999999</v>
      </c>
      <c r="F86" s="65">
        <f t="shared" si="300"/>
        <v>0.70446738921175578</v>
      </c>
      <c r="G86" s="222">
        <v>408374.9</v>
      </c>
      <c r="H86" s="87">
        <v>356642.12621000002</v>
      </c>
      <c r="I86" s="87">
        <f t="shared" si="301"/>
        <v>51732.773790000007</v>
      </c>
      <c r="J86" s="65">
        <f t="shared" si="302"/>
        <v>0.87332038822660252</v>
      </c>
      <c r="K86" s="222">
        <v>62384.3</v>
      </c>
      <c r="L86" s="87">
        <v>21555.220669999999</v>
      </c>
      <c r="M86" s="87">
        <f t="shared" si="303"/>
        <v>40829.079330000008</v>
      </c>
      <c r="N86" s="65">
        <f t="shared" si="304"/>
        <v>0.34552316319971527</v>
      </c>
      <c r="O86" s="222">
        <v>141810.29999999999</v>
      </c>
      <c r="P86" s="87">
        <v>108202.18449</v>
      </c>
      <c r="Q86" s="87">
        <f t="shared" si="305"/>
        <v>33608.115509999989</v>
      </c>
      <c r="R86" s="65">
        <f t="shared" si="306"/>
        <v>0.76300652695890225</v>
      </c>
      <c r="S86" s="222">
        <v>231411.89999999997</v>
      </c>
      <c r="T86" s="87">
        <v>152656.61323000002</v>
      </c>
      <c r="U86" s="87">
        <f t="shared" si="307"/>
        <v>78755.286769999948</v>
      </c>
      <c r="V86" s="65">
        <f t="shared" si="325"/>
        <v>0.65967486213976045</v>
      </c>
      <c r="W86" s="222">
        <v>807290.71007999999</v>
      </c>
      <c r="X86" s="87">
        <v>85951.106090000001</v>
      </c>
      <c r="Y86" s="87">
        <f t="shared" si="309"/>
        <v>721339.60398999997</v>
      </c>
      <c r="Z86" s="65">
        <f t="shared" si="310"/>
        <v>0.10646859305674719</v>
      </c>
      <c r="AA86" s="222">
        <v>1381522.4000000001</v>
      </c>
      <c r="AB86" s="87">
        <v>513063.71747999999</v>
      </c>
      <c r="AC86" s="87">
        <f t="shared" si="311"/>
        <v>868458.68252000015</v>
      </c>
      <c r="AD86" s="65">
        <f t="shared" si="312"/>
        <v>0.37137560525982055</v>
      </c>
      <c r="AE86" s="222">
        <v>2395537</v>
      </c>
      <c r="AF86" s="87">
        <v>603674.19164999994</v>
      </c>
      <c r="AG86" s="87">
        <f t="shared" si="313"/>
        <v>1791862.8083500001</v>
      </c>
      <c r="AH86" s="65">
        <f t="shared" si="314"/>
        <v>0.25199952730849073</v>
      </c>
      <c r="AI86" s="222">
        <v>517179</v>
      </c>
      <c r="AJ86" s="87">
        <v>390208.83914999996</v>
      </c>
      <c r="AK86" s="87">
        <f t="shared" si="315"/>
        <v>126970.16085000004</v>
      </c>
      <c r="AL86" s="65">
        <f t="shared" si="316"/>
        <v>0.75449474775657932</v>
      </c>
      <c r="AM86" s="83">
        <v>761606.5</v>
      </c>
      <c r="AN86" s="83">
        <v>322264.57604999997</v>
      </c>
      <c r="AO86" s="83">
        <f t="shared" si="317"/>
        <v>439341.92395000003</v>
      </c>
      <c r="AP86" s="66">
        <f t="shared" si="318"/>
        <v>0.42313790133093659</v>
      </c>
      <c r="AQ86" s="82">
        <v>3562677</v>
      </c>
      <c r="AR86" s="83">
        <v>130428.84043000001</v>
      </c>
      <c r="AS86" s="83">
        <f t="shared" si="319"/>
        <v>3432248.1595700001</v>
      </c>
      <c r="AT86" s="66">
        <f t="shared" si="320"/>
        <v>3.6609785402942789E-2</v>
      </c>
      <c r="AU86" s="83">
        <v>2889673.4</v>
      </c>
      <c r="AV86" s="83">
        <v>1981662.1400199998</v>
      </c>
      <c r="AW86" s="83">
        <f t="shared" si="321"/>
        <v>908011.25998000009</v>
      </c>
      <c r="AX86" s="39">
        <f t="shared" si="322"/>
        <v>0.68577374177303219</v>
      </c>
      <c r="AY86" s="82">
        <v>2054906.6000000006</v>
      </c>
      <c r="AZ86" s="83">
        <v>1015593.53069</v>
      </c>
      <c r="BA86" s="83">
        <f t="shared" si="323"/>
        <v>1039313.0693100005</v>
      </c>
      <c r="BB86" s="66">
        <f t="shared" si="324"/>
        <v>0.49422856040756291</v>
      </c>
      <c r="BC86" s="213">
        <v>3077821.6</v>
      </c>
    </row>
    <row r="87" spans="1:55" s="74" customFormat="1" ht="12" customHeight="1" x14ac:dyDescent="0.15">
      <c r="A87" s="80"/>
      <c r="B87" s="81"/>
      <c r="C87" s="222"/>
      <c r="D87" s="87"/>
      <c r="E87" s="87"/>
      <c r="F87" s="65"/>
      <c r="G87" s="222"/>
      <c r="H87" s="87"/>
      <c r="I87" s="87"/>
      <c r="J87" s="65"/>
      <c r="K87" s="222"/>
      <c r="L87" s="87"/>
      <c r="M87" s="87"/>
      <c r="N87" s="65"/>
      <c r="O87" s="222"/>
      <c r="P87" s="87"/>
      <c r="Q87" s="87"/>
      <c r="R87" s="65"/>
      <c r="S87" s="222"/>
      <c r="T87" s="87"/>
      <c r="U87" s="87"/>
      <c r="V87" s="65"/>
      <c r="W87" s="222"/>
      <c r="X87" s="87"/>
      <c r="Y87" s="87"/>
      <c r="Z87" s="65"/>
      <c r="AA87" s="222"/>
      <c r="AB87" s="87"/>
      <c r="AC87" s="87"/>
      <c r="AD87" s="65"/>
      <c r="AE87" s="222"/>
      <c r="AF87" s="87"/>
      <c r="AG87" s="87"/>
      <c r="AH87" s="65"/>
      <c r="AI87" s="222"/>
      <c r="AJ87" s="87"/>
      <c r="AK87" s="87"/>
      <c r="AL87" s="65"/>
      <c r="AM87" s="83"/>
      <c r="AN87" s="34"/>
      <c r="AO87" s="34"/>
      <c r="AP87" s="64"/>
      <c r="AQ87" s="82"/>
      <c r="AR87" s="34"/>
      <c r="AS87" s="34"/>
      <c r="AT87" s="64"/>
      <c r="AU87" s="83"/>
      <c r="AV87" s="34"/>
      <c r="AW87" s="34"/>
      <c r="AX87" s="36"/>
      <c r="AY87" s="82"/>
      <c r="AZ87" s="34"/>
      <c r="BA87" s="34"/>
      <c r="BB87" s="64"/>
      <c r="BC87" s="213"/>
    </row>
    <row r="88" spans="1:55" s="77" customFormat="1" ht="12" customHeight="1" x14ac:dyDescent="0.15">
      <c r="A88" s="75">
        <v>1.05</v>
      </c>
      <c r="B88" s="76" t="s">
        <v>193</v>
      </c>
      <c r="C88" s="220">
        <f>SUM(C90:C93)</f>
        <v>14015265.467999997</v>
      </c>
      <c r="D88" s="221">
        <f t="shared" ref="D88:E88" si="326">SUM(D90:D93)</f>
        <v>12478533.016180001</v>
      </c>
      <c r="E88" s="221">
        <f t="shared" si="326"/>
        <v>1536732.4518199984</v>
      </c>
      <c r="F88" s="64">
        <f>+D88/C88</f>
        <v>0.89035295440327544</v>
      </c>
      <c r="G88" s="220">
        <f>SUM(G90:G93)</f>
        <v>15044763.052959997</v>
      </c>
      <c r="H88" s="221">
        <f t="shared" ref="H88:I88" si="327">SUM(H90:H93)</f>
        <v>13753160.364120001</v>
      </c>
      <c r="I88" s="221">
        <f t="shared" si="327"/>
        <v>1291602.6888400007</v>
      </c>
      <c r="J88" s="64">
        <f>+H88/G88</f>
        <v>0.91414934989050034</v>
      </c>
      <c r="K88" s="220">
        <f>SUM(K90:K93)</f>
        <v>13855411.712299999</v>
      </c>
      <c r="L88" s="221">
        <f t="shared" ref="L88:M88" si="328">SUM(L90:L93)</f>
        <v>12688883.95662</v>
      </c>
      <c r="M88" s="221">
        <f t="shared" si="328"/>
        <v>1166527.7556799995</v>
      </c>
      <c r="N88" s="64">
        <f>+L88/K88</f>
        <v>0.91580706658868716</v>
      </c>
      <c r="O88" s="220">
        <f>SUM(O90:O93)</f>
        <v>15162739.270000001</v>
      </c>
      <c r="P88" s="221">
        <f t="shared" ref="P88:Q88" si="329">SUM(P90:P93)</f>
        <v>13908938.878810002</v>
      </c>
      <c r="Q88" s="221">
        <f t="shared" si="329"/>
        <v>1253800.3911900022</v>
      </c>
      <c r="R88" s="64">
        <f>+P88/O88</f>
        <v>0.91731042993856082</v>
      </c>
      <c r="S88" s="220">
        <f>SUM(S90:S93)</f>
        <v>17011628.127999999</v>
      </c>
      <c r="T88" s="221">
        <f t="shared" ref="T88:U88" si="330">SUM(T90:T93)</f>
        <v>15768867.483590001</v>
      </c>
      <c r="U88" s="221">
        <f t="shared" si="330"/>
        <v>1242760.6444099983</v>
      </c>
      <c r="V88" s="64">
        <f>+T88/S88</f>
        <v>0.92694640189292077</v>
      </c>
      <c r="W88" s="220">
        <f>SUM(W90:W93)</f>
        <v>16939392.400000002</v>
      </c>
      <c r="X88" s="221">
        <f t="shared" ref="X88:Y88" si="331">SUM(X90:X93)</f>
        <v>15282312.18904</v>
      </c>
      <c r="Y88" s="221">
        <f t="shared" si="331"/>
        <v>1657080.2109600026</v>
      </c>
      <c r="Z88" s="64">
        <f>+X88/W88</f>
        <v>0.90217593572246413</v>
      </c>
      <c r="AA88" s="220">
        <f>SUM(AA90:AA93)</f>
        <v>18944274.494999997</v>
      </c>
      <c r="AB88" s="221">
        <f t="shared" ref="AB88" si="332">SUM(AB90:AB93)</f>
        <v>15611368.692619998</v>
      </c>
      <c r="AC88" s="221">
        <f>+AA88-AB88</f>
        <v>3332905.8023799993</v>
      </c>
      <c r="AD88" s="64">
        <f>+AB88/AA88</f>
        <v>0.82406791016147596</v>
      </c>
      <c r="AE88" s="220">
        <f>SUM(AE90:AE93)</f>
        <v>19070852.199999999</v>
      </c>
      <c r="AF88" s="221">
        <f t="shared" ref="AF88" si="333">SUM(AF90:AF93)</f>
        <v>15435317.315359997</v>
      </c>
      <c r="AG88" s="221">
        <f>+AE88-AF88</f>
        <v>3635534.8846400026</v>
      </c>
      <c r="AH88" s="64">
        <f>+AF88/AE88</f>
        <v>0.80936694141859045</v>
      </c>
      <c r="AI88" s="220">
        <f>SUM(AI90:AI93)</f>
        <v>18329888.151809998</v>
      </c>
      <c r="AJ88" s="221">
        <f t="shared" ref="AJ88" si="334">SUM(AJ90:AJ93)</f>
        <v>15930835.047449997</v>
      </c>
      <c r="AK88" s="221">
        <f>+AI88-AJ88</f>
        <v>2399053.1043600012</v>
      </c>
      <c r="AL88" s="64">
        <f>+AJ88/AI88</f>
        <v>0.8691179627234602</v>
      </c>
      <c r="AM88" s="34">
        <f>SUM(AM90:AM93)</f>
        <v>19389294.654000003</v>
      </c>
      <c r="AN88" s="34">
        <f t="shared" ref="AN88" si="335">SUM(AN90:AN93)</f>
        <v>17317498.618400004</v>
      </c>
      <c r="AO88" s="34">
        <f>+AM88-AN88</f>
        <v>2071796.0355999991</v>
      </c>
      <c r="AP88" s="63">
        <f>+AN88/AM88</f>
        <v>0.8931474263210194</v>
      </c>
      <c r="AQ88" s="61">
        <f>SUM(AQ90:AQ93)</f>
        <v>15558892.099990001</v>
      </c>
      <c r="AR88" s="34">
        <f t="shared" ref="AR88" si="336">SUM(AR90:AR93)</f>
        <v>13271214.141179999</v>
      </c>
      <c r="AS88" s="34">
        <f>+AQ88-AR88</f>
        <v>2287677.9588100016</v>
      </c>
      <c r="AT88" s="63">
        <f>+AR88/AQ88</f>
        <v>0.85296652588705391</v>
      </c>
      <c r="AU88" s="34">
        <f>SUM(AU90:AU93)</f>
        <v>16743811.352</v>
      </c>
      <c r="AV88" s="34">
        <f t="shared" ref="AV88" si="337">SUM(AV90:AV93)</f>
        <v>14991471.361909999</v>
      </c>
      <c r="AW88" s="34">
        <f>+AU88-AV88</f>
        <v>1752339.9900900014</v>
      </c>
      <c r="AX88" s="35">
        <f>+AV88/AU88</f>
        <v>0.89534401975445754</v>
      </c>
      <c r="AY88" s="61">
        <f>SUM(AY90:AY93)</f>
        <v>19503023.346549999</v>
      </c>
      <c r="AZ88" s="34">
        <f t="shared" ref="AZ88" si="338">SUM(AZ90:AZ93)</f>
        <v>16951517.249620002</v>
      </c>
      <c r="BA88" s="34">
        <f>+AY88-AZ88</f>
        <v>2551506.0969299972</v>
      </c>
      <c r="BB88" s="63">
        <f>+AZ88/AY88</f>
        <v>0.86917381722863252</v>
      </c>
      <c r="BC88" s="211">
        <f>SUM(BC90:BC93)</f>
        <v>22326051.199999999</v>
      </c>
    </row>
    <row r="89" spans="1:55" s="74" customFormat="1" ht="12" customHeight="1" x14ac:dyDescent="0.15">
      <c r="A89" s="80"/>
      <c r="B89" s="81"/>
      <c r="C89" s="222"/>
      <c r="D89" s="87"/>
      <c r="E89" s="87"/>
      <c r="F89" s="65"/>
      <c r="G89" s="222"/>
      <c r="H89" s="87"/>
      <c r="I89" s="87"/>
      <c r="J89" s="65"/>
      <c r="K89" s="222"/>
      <c r="L89" s="87"/>
      <c r="M89" s="87"/>
      <c r="N89" s="65"/>
      <c r="O89" s="222"/>
      <c r="P89" s="87"/>
      <c r="Q89" s="87"/>
      <c r="R89" s="65"/>
      <c r="S89" s="222"/>
      <c r="T89" s="87"/>
      <c r="U89" s="87"/>
      <c r="V89" s="65"/>
      <c r="W89" s="222"/>
      <c r="X89" s="87"/>
      <c r="Y89" s="87"/>
      <c r="Z89" s="65"/>
      <c r="AA89" s="222"/>
      <c r="AB89" s="87"/>
      <c r="AC89" s="87"/>
      <c r="AD89" s="65"/>
      <c r="AE89" s="222"/>
      <c r="AF89" s="87"/>
      <c r="AG89" s="87"/>
      <c r="AH89" s="65"/>
      <c r="AI89" s="222"/>
      <c r="AJ89" s="87"/>
      <c r="AK89" s="87"/>
      <c r="AL89" s="65"/>
      <c r="AM89" s="83"/>
      <c r="AN89" s="34"/>
      <c r="AO89" s="34"/>
      <c r="AP89" s="64"/>
      <c r="AQ89" s="82"/>
      <c r="AR89" s="34"/>
      <c r="AS89" s="34"/>
      <c r="AT89" s="64"/>
      <c r="AU89" s="83"/>
      <c r="AV89" s="34"/>
      <c r="AW89" s="34"/>
      <c r="AX89" s="36"/>
      <c r="AY89" s="82"/>
      <c r="AZ89" s="34"/>
      <c r="BA89" s="34"/>
      <c r="BB89" s="64"/>
      <c r="BC89" s="213"/>
    </row>
    <row r="90" spans="1:55" s="74" customFormat="1" ht="12" customHeight="1" x14ac:dyDescent="0.15">
      <c r="A90" s="80" t="s">
        <v>194</v>
      </c>
      <c r="B90" s="81" t="s">
        <v>78</v>
      </c>
      <c r="C90" s="222">
        <v>9892490.2015999984</v>
      </c>
      <c r="D90" s="87">
        <v>8837043.0255999994</v>
      </c>
      <c r="E90" s="87">
        <f t="shared" ref="E90:E93" si="339">+C90-D90</f>
        <v>1055447.175999999</v>
      </c>
      <c r="F90" s="65">
        <f t="shared" ref="F90:F93" si="340">+D90/C90</f>
        <v>0.89330824145478638</v>
      </c>
      <c r="G90" s="222">
        <v>11221816.725639999</v>
      </c>
      <c r="H90" s="87">
        <v>10298647.691429999</v>
      </c>
      <c r="I90" s="87">
        <f t="shared" ref="I90:I93" si="341">+G90-H90</f>
        <v>923169.03421000019</v>
      </c>
      <c r="J90" s="65">
        <f t="shared" ref="J90:J93" si="342">+H90/G90</f>
        <v>0.91773444026218043</v>
      </c>
      <c r="K90" s="222">
        <v>10248482.847299999</v>
      </c>
      <c r="L90" s="87">
        <v>9429588.8834799994</v>
      </c>
      <c r="M90" s="87">
        <f t="shared" ref="M90:M93" si="343">+K90-L90</f>
        <v>818893.96381999925</v>
      </c>
      <c r="N90" s="65">
        <f t="shared" ref="N90:N93" si="344">+L90/K90</f>
        <v>0.92009607899809875</v>
      </c>
      <c r="O90" s="222">
        <v>11294270.770000001</v>
      </c>
      <c r="P90" s="87">
        <v>10428600.4016</v>
      </c>
      <c r="Q90" s="87">
        <f t="shared" ref="Q90:Q93" si="345">+O90-P90</f>
        <v>865670.3684000019</v>
      </c>
      <c r="R90" s="65">
        <f t="shared" ref="R90:R93" si="346">+P90/O90</f>
        <v>0.9233531419576545</v>
      </c>
      <c r="S90" s="222">
        <v>13227542.699999999</v>
      </c>
      <c r="T90" s="87">
        <v>12214882.501190001</v>
      </c>
      <c r="U90" s="87">
        <f t="shared" ref="U90:U93" si="347">+S90-T90</f>
        <v>1012660.1988099981</v>
      </c>
      <c r="V90" s="65">
        <f t="shared" ref="V90:V93" si="348">+T90/S90</f>
        <v>0.92344305954801431</v>
      </c>
      <c r="W90" s="222">
        <v>12768493.700000001</v>
      </c>
      <c r="X90" s="87">
        <v>11504106.258299999</v>
      </c>
      <c r="Y90" s="87">
        <f t="shared" ref="Y90:Y93" si="349">+W90-X90</f>
        <v>1264387.4417000022</v>
      </c>
      <c r="Z90" s="65">
        <f t="shared" ref="Z90:Z93" si="350">+X90/W90</f>
        <v>0.90097599048038046</v>
      </c>
      <c r="AA90" s="222">
        <v>14601543.994999997</v>
      </c>
      <c r="AB90" s="87">
        <v>11685329.171449998</v>
      </c>
      <c r="AC90" s="87">
        <f t="shared" ref="AC90:AC93" si="351">+AA90-AB90</f>
        <v>2916214.8235499989</v>
      </c>
      <c r="AD90" s="65">
        <f t="shared" ref="AD90:AD93" si="352">+AB90/AA90</f>
        <v>0.80028037962638765</v>
      </c>
      <c r="AE90" s="222">
        <v>14111937.300000001</v>
      </c>
      <c r="AF90" s="87">
        <v>11348799.561189998</v>
      </c>
      <c r="AG90" s="87">
        <f t="shared" ref="AG90:AG93" si="353">+AE90-AF90</f>
        <v>2763137.7388100028</v>
      </c>
      <c r="AH90" s="65">
        <f t="shared" ref="AH90:AH93" si="354">+AF90/AE90</f>
        <v>0.80419855331911072</v>
      </c>
      <c r="AI90" s="222">
        <v>13830234.4</v>
      </c>
      <c r="AJ90" s="87">
        <v>11994244.729939999</v>
      </c>
      <c r="AK90" s="87">
        <f t="shared" ref="AK90:AK93" si="355">+AI90-AJ90</f>
        <v>1835989.6700600013</v>
      </c>
      <c r="AL90" s="65">
        <f t="shared" ref="AL90:AL93" si="356">+AJ90/AI90</f>
        <v>0.8672481161953407</v>
      </c>
      <c r="AM90" s="83">
        <v>14881048.800000001</v>
      </c>
      <c r="AN90" s="83">
        <v>13391725.432800001</v>
      </c>
      <c r="AO90" s="83">
        <f t="shared" ref="AO90:AO93" si="357">+AM90-AN90</f>
        <v>1489323.3672000002</v>
      </c>
      <c r="AP90" s="66">
        <f t="shared" ref="AP90:AP93" si="358">+AN90/AM90</f>
        <v>0.89991811819070167</v>
      </c>
      <c r="AQ90" s="82">
        <v>13091987.699990001</v>
      </c>
      <c r="AR90" s="83">
        <v>11227128.08993</v>
      </c>
      <c r="AS90" s="83">
        <f t="shared" ref="AS90:AS93" si="359">+AQ90-AR90</f>
        <v>1864859.6100600008</v>
      </c>
      <c r="AT90" s="66">
        <f t="shared" ref="AT90:AT93" si="360">+AR90/AQ90</f>
        <v>0.85755718285150662</v>
      </c>
      <c r="AU90" s="83">
        <v>14192591.632999999</v>
      </c>
      <c r="AV90" s="83">
        <v>12861029.7314</v>
      </c>
      <c r="AW90" s="83">
        <f t="shared" ref="AW90:AW93" si="361">+AU90-AV90</f>
        <v>1331561.9015999995</v>
      </c>
      <c r="AX90" s="39">
        <f t="shared" ref="AX90:AX93" si="362">+AV90/AU90</f>
        <v>0.90617908722858553</v>
      </c>
      <c r="AY90" s="82">
        <v>16198404.86705</v>
      </c>
      <c r="AZ90" s="83">
        <v>14244963.019849999</v>
      </c>
      <c r="BA90" s="83">
        <f t="shared" ref="BA90:BA93" si="363">+AY90-AZ90</f>
        <v>1953441.8472000007</v>
      </c>
      <c r="BB90" s="66">
        <f t="shared" ref="BB90:BB93" si="364">+AZ90/AY90</f>
        <v>0.87940529556872626</v>
      </c>
      <c r="BC90" s="213">
        <v>17493089.899999999</v>
      </c>
    </row>
    <row r="91" spans="1:55" s="74" customFormat="1" ht="12" customHeight="1" x14ac:dyDescent="0.15">
      <c r="A91" s="80" t="s">
        <v>195</v>
      </c>
      <c r="B91" s="81" t="s">
        <v>86</v>
      </c>
      <c r="C91" s="222">
        <v>4043556.0303999996</v>
      </c>
      <c r="D91" s="87">
        <v>3608648.2774200002</v>
      </c>
      <c r="E91" s="87">
        <f t="shared" si="339"/>
        <v>434907.75297999941</v>
      </c>
      <c r="F91" s="65">
        <f t="shared" si="340"/>
        <v>0.89244423727276079</v>
      </c>
      <c r="G91" s="222">
        <v>3740662.0112000005</v>
      </c>
      <c r="H91" s="87">
        <v>3440795.9518200001</v>
      </c>
      <c r="I91" s="87">
        <f t="shared" si="341"/>
        <v>299866.05938000046</v>
      </c>
      <c r="J91" s="65">
        <f t="shared" si="342"/>
        <v>0.91983609893591967</v>
      </c>
      <c r="K91" s="222">
        <v>3600858.8650000002</v>
      </c>
      <c r="L91" s="87">
        <v>3257750.99431</v>
      </c>
      <c r="M91" s="87">
        <f t="shared" si="343"/>
        <v>343107.87069000024</v>
      </c>
      <c r="N91" s="65">
        <f t="shared" si="344"/>
        <v>0.9047149906304367</v>
      </c>
      <c r="O91" s="222">
        <v>3831823.9000000004</v>
      </c>
      <c r="P91" s="87">
        <v>3463325.0974099999</v>
      </c>
      <c r="Q91" s="87">
        <f t="shared" si="345"/>
        <v>368498.80259000044</v>
      </c>
      <c r="R91" s="65">
        <f t="shared" si="346"/>
        <v>0.90383200997571933</v>
      </c>
      <c r="S91" s="222">
        <v>3749504.5279999999</v>
      </c>
      <c r="T91" s="87">
        <v>3529937.8025799999</v>
      </c>
      <c r="U91" s="87">
        <f t="shared" si="347"/>
        <v>219566.72542000003</v>
      </c>
      <c r="V91" s="65">
        <f t="shared" si="348"/>
        <v>0.94144113608068702</v>
      </c>
      <c r="W91" s="222">
        <v>4104089.4000000004</v>
      </c>
      <c r="X91" s="87">
        <v>3744051.3538099998</v>
      </c>
      <c r="Y91" s="87">
        <f t="shared" si="349"/>
        <v>360038.0461900006</v>
      </c>
      <c r="Z91" s="65">
        <f t="shared" si="350"/>
        <v>0.91227334224493239</v>
      </c>
      <c r="AA91" s="222">
        <v>4290713.9999999991</v>
      </c>
      <c r="AB91" s="87">
        <v>3886743.0972899999</v>
      </c>
      <c r="AC91" s="87">
        <f t="shared" si="351"/>
        <v>403970.90270999912</v>
      </c>
      <c r="AD91" s="65">
        <f t="shared" si="352"/>
        <v>0.90584995813983427</v>
      </c>
      <c r="AE91" s="222">
        <v>4893133</v>
      </c>
      <c r="AF91" s="87">
        <v>4058381.1071900004</v>
      </c>
      <c r="AG91" s="87">
        <f t="shared" si="353"/>
        <v>834751.89280999964</v>
      </c>
      <c r="AH91" s="65">
        <f t="shared" si="354"/>
        <v>0.829403391894314</v>
      </c>
      <c r="AI91" s="222">
        <v>4379318.7518099993</v>
      </c>
      <c r="AJ91" s="87">
        <v>3852381.7299099998</v>
      </c>
      <c r="AK91" s="87">
        <f t="shared" si="355"/>
        <v>526937.02189999959</v>
      </c>
      <c r="AL91" s="65">
        <f t="shared" si="356"/>
        <v>0.87967602913530485</v>
      </c>
      <c r="AM91" s="83">
        <v>4329083.2539999997</v>
      </c>
      <c r="AN91" s="83">
        <v>3826664.2724600001</v>
      </c>
      <c r="AO91" s="83">
        <f t="shared" si="357"/>
        <v>502418.9815399996</v>
      </c>
      <c r="AP91" s="66">
        <f t="shared" si="358"/>
        <v>0.88394333117161172</v>
      </c>
      <c r="AQ91" s="82">
        <v>2411112.6</v>
      </c>
      <c r="AR91" s="83">
        <v>2016665.50037</v>
      </c>
      <c r="AS91" s="83">
        <f t="shared" si="359"/>
        <v>394447.09963000007</v>
      </c>
      <c r="AT91" s="66">
        <f t="shared" si="360"/>
        <v>0.83640452974697244</v>
      </c>
      <c r="AU91" s="83">
        <v>2543747.9190000002</v>
      </c>
      <c r="AV91" s="83">
        <v>2129024.6492699999</v>
      </c>
      <c r="AW91" s="83">
        <f t="shared" si="361"/>
        <v>414723.26973000029</v>
      </c>
      <c r="AX91" s="39">
        <f t="shared" si="362"/>
        <v>0.83696369179024765</v>
      </c>
      <c r="AY91" s="82">
        <v>3246624.6795000001</v>
      </c>
      <c r="AZ91" s="83">
        <v>2695148.8028900004</v>
      </c>
      <c r="BA91" s="83">
        <f t="shared" si="363"/>
        <v>551475.87660999969</v>
      </c>
      <c r="BB91" s="66">
        <f t="shared" si="364"/>
        <v>0.8301387037152288</v>
      </c>
      <c r="BC91" s="213">
        <v>4698306.5</v>
      </c>
    </row>
    <row r="92" spans="1:55" s="74" customFormat="1" ht="12" customHeight="1" x14ac:dyDescent="0.15">
      <c r="A92" s="80" t="s">
        <v>196</v>
      </c>
      <c r="B92" s="81" t="s">
        <v>197</v>
      </c>
      <c r="C92" s="222">
        <v>38096.067999999999</v>
      </c>
      <c r="D92" s="87">
        <v>16926.46457</v>
      </c>
      <c r="E92" s="87">
        <f t="shared" si="339"/>
        <v>21169.603429999999</v>
      </c>
      <c r="F92" s="65">
        <f t="shared" si="340"/>
        <v>0.44431001566880868</v>
      </c>
      <c r="G92" s="222">
        <v>17426.16102</v>
      </c>
      <c r="H92" s="87">
        <v>7650.9215899999999</v>
      </c>
      <c r="I92" s="87">
        <f t="shared" si="341"/>
        <v>9775.2394299999996</v>
      </c>
      <c r="J92" s="65">
        <f t="shared" si="342"/>
        <v>0.43904802562188194</v>
      </c>
      <c r="K92" s="222">
        <v>3370</v>
      </c>
      <c r="L92" s="87">
        <v>790.78895999999997</v>
      </c>
      <c r="M92" s="87">
        <f t="shared" si="343"/>
        <v>2579.2110400000001</v>
      </c>
      <c r="N92" s="65">
        <f t="shared" si="344"/>
        <v>0.23465547774480711</v>
      </c>
      <c r="O92" s="222">
        <v>16112.099999999999</v>
      </c>
      <c r="P92" s="87">
        <v>9728.6702499999992</v>
      </c>
      <c r="Q92" s="87">
        <f t="shared" si="345"/>
        <v>6383.4297499999993</v>
      </c>
      <c r="R92" s="65">
        <f t="shared" si="346"/>
        <v>0.60381143674629623</v>
      </c>
      <c r="S92" s="222">
        <v>25627.7</v>
      </c>
      <c r="T92" s="87">
        <v>16771.802970000001</v>
      </c>
      <c r="U92" s="87">
        <f t="shared" si="347"/>
        <v>8855.8970300000001</v>
      </c>
      <c r="V92" s="65">
        <f t="shared" si="348"/>
        <v>0.65444042852070217</v>
      </c>
      <c r="W92" s="222">
        <v>37608.800000000003</v>
      </c>
      <c r="X92" s="87">
        <v>23389.220170000001</v>
      </c>
      <c r="Y92" s="87">
        <f t="shared" si="349"/>
        <v>14219.579830000002</v>
      </c>
      <c r="Z92" s="65">
        <f t="shared" si="350"/>
        <v>0.62190817494841633</v>
      </c>
      <c r="AA92" s="222">
        <v>24328.5</v>
      </c>
      <c r="AB92" s="87">
        <v>20195.328750000001</v>
      </c>
      <c r="AC92" s="87">
        <f t="shared" si="351"/>
        <v>4133.1712499999994</v>
      </c>
      <c r="AD92" s="65">
        <f t="shared" si="352"/>
        <v>0.8301099019668291</v>
      </c>
      <c r="AE92" s="222">
        <v>33784</v>
      </c>
      <c r="AF92" s="87">
        <v>15140.882309999999</v>
      </c>
      <c r="AG92" s="87">
        <f t="shared" si="353"/>
        <v>18643.117689999999</v>
      </c>
      <c r="AH92" s="65">
        <f t="shared" si="354"/>
        <v>0.44816724810561209</v>
      </c>
      <c r="AI92" s="222">
        <v>38940</v>
      </c>
      <c r="AJ92" s="87">
        <v>31245.204259999999</v>
      </c>
      <c r="AK92" s="87">
        <f t="shared" si="355"/>
        <v>7694.7957400000014</v>
      </c>
      <c r="AL92" s="65">
        <f t="shared" si="356"/>
        <v>0.80239353518233181</v>
      </c>
      <c r="AM92" s="83">
        <v>84433.8</v>
      </c>
      <c r="AN92" s="83">
        <v>48440.687939999996</v>
      </c>
      <c r="AO92" s="83">
        <f t="shared" si="357"/>
        <v>35993.112060000007</v>
      </c>
      <c r="AP92" s="66">
        <f t="shared" si="358"/>
        <v>0.57371204351811711</v>
      </c>
      <c r="AQ92" s="82">
        <v>26700</v>
      </c>
      <c r="AR92" s="83">
        <v>11708.54298</v>
      </c>
      <c r="AS92" s="83">
        <f t="shared" si="359"/>
        <v>14991.45702</v>
      </c>
      <c r="AT92" s="66">
        <f t="shared" si="360"/>
        <v>0.43852220898876404</v>
      </c>
      <c r="AU92" s="83">
        <v>3100</v>
      </c>
      <c r="AV92" s="83">
        <v>477.33012000000002</v>
      </c>
      <c r="AW92" s="83">
        <f t="shared" si="361"/>
        <v>2622.6698799999999</v>
      </c>
      <c r="AX92" s="39">
        <f t="shared" si="362"/>
        <v>0.15397745806451613</v>
      </c>
      <c r="AY92" s="82">
        <v>10900</v>
      </c>
      <c r="AZ92" s="83">
        <v>5877.08176</v>
      </c>
      <c r="BA92" s="83">
        <f t="shared" si="363"/>
        <v>5022.91824</v>
      </c>
      <c r="BB92" s="66">
        <f t="shared" si="364"/>
        <v>0.53918181284403666</v>
      </c>
      <c r="BC92" s="213">
        <v>57020</v>
      </c>
    </row>
    <row r="93" spans="1:55" s="74" customFormat="1" ht="12" customHeight="1" x14ac:dyDescent="0.15">
      <c r="A93" s="80" t="s">
        <v>198</v>
      </c>
      <c r="B93" s="81" t="s">
        <v>199</v>
      </c>
      <c r="C93" s="222">
        <v>41123.167999999998</v>
      </c>
      <c r="D93" s="87">
        <v>15915.248589999999</v>
      </c>
      <c r="E93" s="87">
        <f t="shared" si="339"/>
        <v>25207.919409999999</v>
      </c>
      <c r="F93" s="65">
        <f t="shared" si="340"/>
        <v>0.38701416656421023</v>
      </c>
      <c r="G93" s="222">
        <v>64858.155100000004</v>
      </c>
      <c r="H93" s="87">
        <v>6065.7992800000011</v>
      </c>
      <c r="I93" s="87">
        <f t="shared" si="341"/>
        <v>58792.355820000004</v>
      </c>
      <c r="J93" s="65">
        <f t="shared" si="342"/>
        <v>9.3524079904024296E-2</v>
      </c>
      <c r="K93" s="222">
        <v>2700</v>
      </c>
      <c r="L93" s="87">
        <v>753.28986999999995</v>
      </c>
      <c r="M93" s="87">
        <f t="shared" si="343"/>
        <v>1946.7101299999999</v>
      </c>
      <c r="N93" s="65">
        <f t="shared" si="344"/>
        <v>0.27899624814814811</v>
      </c>
      <c r="O93" s="222">
        <v>20532.5</v>
      </c>
      <c r="P93" s="87">
        <v>7284.7095500000005</v>
      </c>
      <c r="Q93" s="87">
        <f t="shared" si="345"/>
        <v>13247.79045</v>
      </c>
      <c r="R93" s="65">
        <f t="shared" si="346"/>
        <v>0.35478921465968588</v>
      </c>
      <c r="S93" s="222">
        <v>8953.2000000000007</v>
      </c>
      <c r="T93" s="87">
        <v>7275.3768499999996</v>
      </c>
      <c r="U93" s="87">
        <f t="shared" si="347"/>
        <v>1677.8231500000011</v>
      </c>
      <c r="V93" s="65">
        <f t="shared" si="348"/>
        <v>0.81260072934816596</v>
      </c>
      <c r="W93" s="222">
        <v>29200.499999999996</v>
      </c>
      <c r="X93" s="87">
        <v>10765.356759999999</v>
      </c>
      <c r="Y93" s="87">
        <f t="shared" si="349"/>
        <v>18435.143239999998</v>
      </c>
      <c r="Z93" s="65">
        <f t="shared" si="350"/>
        <v>0.36867028852245681</v>
      </c>
      <c r="AA93" s="222">
        <v>27688</v>
      </c>
      <c r="AB93" s="87">
        <v>19101.095130000002</v>
      </c>
      <c r="AC93" s="87">
        <f t="shared" si="351"/>
        <v>8586.9048699999985</v>
      </c>
      <c r="AD93" s="65">
        <f t="shared" si="352"/>
        <v>0.68986908155157478</v>
      </c>
      <c r="AE93" s="222">
        <v>31997.9</v>
      </c>
      <c r="AF93" s="87">
        <v>12995.76467</v>
      </c>
      <c r="AG93" s="87">
        <f t="shared" si="353"/>
        <v>19002.135330000001</v>
      </c>
      <c r="AH93" s="65">
        <f t="shared" si="354"/>
        <v>0.40614429915713218</v>
      </c>
      <c r="AI93" s="222">
        <v>81395</v>
      </c>
      <c r="AJ93" s="87">
        <v>52963.383339999993</v>
      </c>
      <c r="AK93" s="87">
        <f t="shared" si="355"/>
        <v>28431.616660000007</v>
      </c>
      <c r="AL93" s="65">
        <f t="shared" si="356"/>
        <v>0.65069578401621708</v>
      </c>
      <c r="AM93" s="83">
        <v>94728.8</v>
      </c>
      <c r="AN93" s="83">
        <v>50668.225200000001</v>
      </c>
      <c r="AO93" s="83">
        <f t="shared" si="357"/>
        <v>44060.574800000002</v>
      </c>
      <c r="AP93" s="66">
        <f t="shared" si="358"/>
        <v>0.5348766710863011</v>
      </c>
      <c r="AQ93" s="82">
        <v>29091.8</v>
      </c>
      <c r="AR93" s="83">
        <v>15712.007900000001</v>
      </c>
      <c r="AS93" s="83">
        <f t="shared" si="359"/>
        <v>13379.792099999999</v>
      </c>
      <c r="AT93" s="66">
        <f t="shared" si="360"/>
        <v>0.54008373149822286</v>
      </c>
      <c r="AU93" s="83">
        <v>4371.8</v>
      </c>
      <c r="AV93" s="83">
        <v>939.65111999999999</v>
      </c>
      <c r="AW93" s="83">
        <f t="shared" si="361"/>
        <v>3432.1488800000002</v>
      </c>
      <c r="AX93" s="39">
        <f t="shared" si="362"/>
        <v>0.2149346081705476</v>
      </c>
      <c r="AY93" s="82">
        <v>47093.8</v>
      </c>
      <c r="AZ93" s="83">
        <v>5528.34512</v>
      </c>
      <c r="BA93" s="83">
        <f t="shared" si="363"/>
        <v>41565.454880000005</v>
      </c>
      <c r="BB93" s="66">
        <f t="shared" si="364"/>
        <v>0.11739008362034917</v>
      </c>
      <c r="BC93" s="213">
        <v>77634.8</v>
      </c>
    </row>
    <row r="94" spans="1:55" s="74" customFormat="1" ht="12" customHeight="1" x14ac:dyDescent="0.15">
      <c r="A94" s="80"/>
      <c r="B94" s="81"/>
      <c r="C94" s="222"/>
      <c r="D94" s="87"/>
      <c r="E94" s="87"/>
      <c r="F94" s="65"/>
      <c r="G94" s="222"/>
      <c r="H94" s="87"/>
      <c r="I94" s="87"/>
      <c r="J94" s="65"/>
      <c r="K94" s="222"/>
      <c r="L94" s="87"/>
      <c r="M94" s="87"/>
      <c r="N94" s="65"/>
      <c r="O94" s="222"/>
      <c r="P94" s="87"/>
      <c r="Q94" s="87"/>
      <c r="R94" s="65"/>
      <c r="S94" s="222"/>
      <c r="T94" s="87"/>
      <c r="U94" s="87"/>
      <c r="V94" s="65"/>
      <c r="W94" s="222"/>
      <c r="X94" s="87"/>
      <c r="Y94" s="87"/>
      <c r="Z94" s="65"/>
      <c r="AA94" s="222"/>
      <c r="AB94" s="87"/>
      <c r="AC94" s="87"/>
      <c r="AD94" s="65"/>
      <c r="AE94" s="222"/>
      <c r="AF94" s="87"/>
      <c r="AG94" s="87"/>
      <c r="AH94" s="65"/>
      <c r="AI94" s="222"/>
      <c r="AJ94" s="87"/>
      <c r="AK94" s="87"/>
      <c r="AL94" s="65"/>
      <c r="AM94" s="83"/>
      <c r="AN94" s="37"/>
      <c r="AO94" s="37"/>
      <c r="AP94" s="65"/>
      <c r="AQ94" s="82"/>
      <c r="AR94" s="37"/>
      <c r="AS94" s="37"/>
      <c r="AT94" s="65"/>
      <c r="AU94" s="83"/>
      <c r="AV94" s="37"/>
      <c r="AW94" s="37"/>
      <c r="AX94" s="38"/>
      <c r="AY94" s="82"/>
      <c r="AZ94" s="37"/>
      <c r="BA94" s="37"/>
      <c r="BB94" s="65"/>
      <c r="BC94" s="213"/>
    </row>
    <row r="95" spans="1:55" s="77" customFormat="1" ht="12" customHeight="1" x14ac:dyDescent="0.15">
      <c r="A95" s="75">
        <v>1.06</v>
      </c>
      <c r="B95" s="76" t="s">
        <v>200</v>
      </c>
      <c r="C95" s="220">
        <f>+C97</f>
        <v>4771439.1549600009</v>
      </c>
      <c r="D95" s="221">
        <f t="shared" ref="D95:E95" si="365">+D97</f>
        <v>4288417.366080001</v>
      </c>
      <c r="E95" s="221">
        <f t="shared" si="365"/>
        <v>483021.78887999989</v>
      </c>
      <c r="F95" s="64">
        <f>+D95/C95</f>
        <v>0.89876811310107774</v>
      </c>
      <c r="G95" s="220">
        <f>+G97</f>
        <v>4635947.2399999993</v>
      </c>
      <c r="H95" s="221">
        <f t="shared" ref="H95:I95" si="366">+H97</f>
        <v>4272873.5007600002</v>
      </c>
      <c r="I95" s="221">
        <f t="shared" si="366"/>
        <v>363073.73923999909</v>
      </c>
      <c r="J95" s="64">
        <f>+H95/G95</f>
        <v>0.92168294407940687</v>
      </c>
      <c r="K95" s="220">
        <f>+K97</f>
        <v>5418543.0279999999</v>
      </c>
      <c r="L95" s="221">
        <f t="shared" ref="L95:M95" si="367">+L97</f>
        <v>5314519.0940399999</v>
      </c>
      <c r="M95" s="221">
        <f t="shared" si="367"/>
        <v>104023.93396000005</v>
      </c>
      <c r="N95" s="64">
        <f>+L95/K95</f>
        <v>0.98080223162897062</v>
      </c>
      <c r="O95" s="220">
        <f>+O97</f>
        <v>5763207.9000000004</v>
      </c>
      <c r="P95" s="221">
        <f t="shared" ref="P95:Q95" si="368">+P97</f>
        <v>4701768.8236699998</v>
      </c>
      <c r="Q95" s="221">
        <f t="shared" si="368"/>
        <v>1061439.0763300005</v>
      </c>
      <c r="R95" s="64">
        <f>+P95/O95</f>
        <v>0.81582495465242533</v>
      </c>
      <c r="S95" s="220">
        <f>+S97</f>
        <v>6048716</v>
      </c>
      <c r="T95" s="221">
        <f t="shared" ref="T95:U95" si="369">+T97</f>
        <v>5280243.6004800005</v>
      </c>
      <c r="U95" s="221">
        <f t="shared" si="369"/>
        <v>768472.39951999951</v>
      </c>
      <c r="V95" s="64">
        <f>+T95/S95</f>
        <v>0.87295280526974661</v>
      </c>
      <c r="W95" s="220">
        <f>+W97</f>
        <v>6216516.6500000004</v>
      </c>
      <c r="X95" s="221">
        <f t="shared" ref="X95:Y95" si="370">+X97</f>
        <v>5113864.8722200003</v>
      </c>
      <c r="Y95" s="221">
        <f t="shared" si="370"/>
        <v>1102651.7777800001</v>
      </c>
      <c r="Z95" s="64">
        <f>+X95/W95</f>
        <v>0.82262546054951846</v>
      </c>
      <c r="AA95" s="220">
        <f>+AA97</f>
        <v>6573012.0081000002</v>
      </c>
      <c r="AB95" s="221">
        <f t="shared" ref="AB95" si="371">+AB97</f>
        <v>5253064.5813699998</v>
      </c>
      <c r="AC95" s="221">
        <f>+AA95-AB95</f>
        <v>1319947.4267300004</v>
      </c>
      <c r="AD95" s="64">
        <f>+AB95/AA95</f>
        <v>0.79918682255510665</v>
      </c>
      <c r="AE95" s="220">
        <f>+AE97</f>
        <v>7010567.7999999998</v>
      </c>
      <c r="AF95" s="221">
        <f t="shared" ref="AF95" si="372">+AF97</f>
        <v>6711089.1000699997</v>
      </c>
      <c r="AG95" s="221">
        <f>+AE95-AF95</f>
        <v>299478.69993000012</v>
      </c>
      <c r="AH95" s="64">
        <f>+AF95/AE95</f>
        <v>0.95728181960810643</v>
      </c>
      <c r="AI95" s="220">
        <f>+AI97</f>
        <v>7691622.4313699994</v>
      </c>
      <c r="AJ95" s="221">
        <f t="shared" ref="AJ95" si="373">+AJ97</f>
        <v>5824925.3350799996</v>
      </c>
      <c r="AK95" s="221">
        <f>+AI95-AJ95</f>
        <v>1866697.0962899998</v>
      </c>
      <c r="AL95" s="64">
        <f>+AJ95/AI95</f>
        <v>0.75730775750552393</v>
      </c>
      <c r="AM95" s="34">
        <f>+AM97</f>
        <v>8773474.4299999997</v>
      </c>
      <c r="AN95" s="34">
        <f t="shared" ref="AN95" si="374">+AN97</f>
        <v>7880585.8086299999</v>
      </c>
      <c r="AO95" s="34">
        <f>+AM95-AN95</f>
        <v>892888.62136999983</v>
      </c>
      <c r="AP95" s="63">
        <f>+AN95/AM95</f>
        <v>0.89822861757972894</v>
      </c>
      <c r="AQ95" s="61">
        <f>+AQ97</f>
        <v>9408011.0021399986</v>
      </c>
      <c r="AR95" s="34">
        <f t="shared" ref="AR95" si="375">+AR97</f>
        <v>8231577.9318300001</v>
      </c>
      <c r="AS95" s="34">
        <f>+AQ95-AR95</f>
        <v>1176433.0703099985</v>
      </c>
      <c r="AT95" s="63">
        <f>+AR95/AQ95</f>
        <v>0.87495411410101454</v>
      </c>
      <c r="AU95" s="34">
        <f>+AU97</f>
        <v>10119013.583000001</v>
      </c>
      <c r="AV95" s="34">
        <f t="shared" ref="AV95" si="376">+AV97</f>
        <v>9824595.3703099992</v>
      </c>
      <c r="AW95" s="34">
        <f>+AU95-AV95</f>
        <v>294418.21269000135</v>
      </c>
      <c r="AX95" s="35">
        <f>+AV95/AU95</f>
        <v>0.97090445523419144</v>
      </c>
      <c r="AY95" s="61">
        <f>+AY97</f>
        <v>12675318.93705</v>
      </c>
      <c r="AZ95" s="34">
        <f t="shared" ref="AZ95" si="377">+AZ97</f>
        <v>11509640.16869</v>
      </c>
      <c r="BA95" s="34">
        <f>+AY95-AZ95</f>
        <v>1165678.7683600001</v>
      </c>
      <c r="BB95" s="63">
        <f>+AZ95/AY95</f>
        <v>0.90803554733816461</v>
      </c>
      <c r="BC95" s="211">
        <f>+BC97</f>
        <v>15606842.199999999</v>
      </c>
    </row>
    <row r="96" spans="1:55" s="74" customFormat="1" ht="12" customHeight="1" x14ac:dyDescent="0.15">
      <c r="A96" s="80"/>
      <c r="B96" s="81"/>
      <c r="C96" s="222"/>
      <c r="D96" s="87"/>
      <c r="E96" s="87"/>
      <c r="F96" s="65"/>
      <c r="G96" s="222"/>
      <c r="H96" s="87"/>
      <c r="I96" s="87"/>
      <c r="J96" s="65"/>
      <c r="K96" s="222"/>
      <c r="L96" s="87"/>
      <c r="M96" s="87"/>
      <c r="N96" s="65"/>
      <c r="O96" s="222"/>
      <c r="P96" s="87"/>
      <c r="Q96" s="87"/>
      <c r="R96" s="65"/>
      <c r="S96" s="222"/>
      <c r="T96" s="87"/>
      <c r="U96" s="87"/>
      <c r="V96" s="65"/>
      <c r="W96" s="222"/>
      <c r="X96" s="87"/>
      <c r="Y96" s="87"/>
      <c r="Z96" s="65"/>
      <c r="AA96" s="222"/>
      <c r="AB96" s="87"/>
      <c r="AC96" s="87"/>
      <c r="AD96" s="65"/>
      <c r="AE96" s="222"/>
      <c r="AF96" s="87"/>
      <c r="AG96" s="87"/>
      <c r="AH96" s="65"/>
      <c r="AI96" s="222"/>
      <c r="AJ96" s="87"/>
      <c r="AK96" s="87"/>
      <c r="AL96" s="65"/>
      <c r="AM96" s="83"/>
      <c r="AN96" s="37"/>
      <c r="AO96" s="37"/>
      <c r="AP96" s="65"/>
      <c r="AQ96" s="82"/>
      <c r="AR96" s="37"/>
      <c r="AS96" s="37"/>
      <c r="AT96" s="65"/>
      <c r="AU96" s="83"/>
      <c r="AV96" s="37"/>
      <c r="AW96" s="37"/>
      <c r="AX96" s="38"/>
      <c r="AY96" s="82"/>
      <c r="AZ96" s="37"/>
      <c r="BA96" s="37"/>
      <c r="BB96" s="65"/>
      <c r="BC96" s="213"/>
    </row>
    <row r="97" spans="1:55" s="74" customFormat="1" ht="12" customHeight="1" x14ac:dyDescent="0.15">
      <c r="A97" s="80" t="s">
        <v>201</v>
      </c>
      <c r="B97" s="81" t="s">
        <v>87</v>
      </c>
      <c r="C97" s="222">
        <v>4771439.1549600009</v>
      </c>
      <c r="D97" s="87">
        <v>4288417.366080001</v>
      </c>
      <c r="E97" s="87">
        <f>+C97-D97</f>
        <v>483021.78887999989</v>
      </c>
      <c r="F97" s="65">
        <f>+D97/C97</f>
        <v>0.89876811310107774</v>
      </c>
      <c r="G97" s="222">
        <v>4635947.2399999993</v>
      </c>
      <c r="H97" s="87">
        <v>4272873.5007600002</v>
      </c>
      <c r="I97" s="87">
        <f>+G97-H97</f>
        <v>363073.73923999909</v>
      </c>
      <c r="J97" s="65">
        <f>+H97/G97</f>
        <v>0.92168294407940687</v>
      </c>
      <c r="K97" s="222">
        <v>5418543.0279999999</v>
      </c>
      <c r="L97" s="87">
        <v>5314519.0940399999</v>
      </c>
      <c r="M97" s="87">
        <f>+K97-L97</f>
        <v>104023.93396000005</v>
      </c>
      <c r="N97" s="65">
        <f>+L97/K97</f>
        <v>0.98080223162897062</v>
      </c>
      <c r="O97" s="222">
        <v>5763207.9000000004</v>
      </c>
      <c r="P97" s="87">
        <v>4701768.8236699998</v>
      </c>
      <c r="Q97" s="87">
        <f>+O97-P97</f>
        <v>1061439.0763300005</v>
      </c>
      <c r="R97" s="65">
        <f>+P97/O97</f>
        <v>0.81582495465242533</v>
      </c>
      <c r="S97" s="222">
        <v>6048716</v>
      </c>
      <c r="T97" s="87">
        <v>5280243.6004800005</v>
      </c>
      <c r="U97" s="87">
        <f>+S97-T97</f>
        <v>768472.39951999951</v>
      </c>
      <c r="V97" s="65">
        <f>+T97/S97</f>
        <v>0.87295280526974661</v>
      </c>
      <c r="W97" s="222">
        <v>6216516.6500000004</v>
      </c>
      <c r="X97" s="87">
        <v>5113864.8722200003</v>
      </c>
      <c r="Y97" s="87">
        <f>+W97-X97</f>
        <v>1102651.7777800001</v>
      </c>
      <c r="Z97" s="65">
        <f>+X97/W97</f>
        <v>0.82262546054951846</v>
      </c>
      <c r="AA97" s="222">
        <v>6573012.0081000002</v>
      </c>
      <c r="AB97" s="87">
        <v>5253064.5813699998</v>
      </c>
      <c r="AC97" s="87">
        <f>+AA97-AB97</f>
        <v>1319947.4267300004</v>
      </c>
      <c r="AD97" s="65">
        <f>+AB97/AA97</f>
        <v>0.79918682255510665</v>
      </c>
      <c r="AE97" s="222">
        <v>7010567.7999999998</v>
      </c>
      <c r="AF97" s="87">
        <v>6711089.1000699997</v>
      </c>
      <c r="AG97" s="87">
        <f>+AE97-AF97</f>
        <v>299478.69993000012</v>
      </c>
      <c r="AH97" s="65">
        <f>+AF97/AE97</f>
        <v>0.95728181960810643</v>
      </c>
      <c r="AI97" s="222">
        <v>7691622.4313699994</v>
      </c>
      <c r="AJ97" s="87">
        <v>5824925.3350799996</v>
      </c>
      <c r="AK97" s="87">
        <f>+AI97-AJ97</f>
        <v>1866697.0962899998</v>
      </c>
      <c r="AL97" s="65">
        <f>+AJ97/AI97</f>
        <v>0.75730775750552393</v>
      </c>
      <c r="AM97" s="83">
        <v>8773474.4299999997</v>
      </c>
      <c r="AN97" s="83">
        <v>7880585.8086299999</v>
      </c>
      <c r="AO97" s="83">
        <f>+AM97-AN97</f>
        <v>892888.62136999983</v>
      </c>
      <c r="AP97" s="66">
        <f>+AN97/AM97</f>
        <v>0.89822861757972894</v>
      </c>
      <c r="AQ97" s="82">
        <v>9408011.0021399986</v>
      </c>
      <c r="AR97" s="83">
        <v>8231577.9318300001</v>
      </c>
      <c r="AS97" s="83">
        <f>+AQ97-AR97</f>
        <v>1176433.0703099985</v>
      </c>
      <c r="AT97" s="66">
        <f>+AR97/AQ97</f>
        <v>0.87495411410101454</v>
      </c>
      <c r="AU97" s="83">
        <v>10119013.583000001</v>
      </c>
      <c r="AV97" s="83">
        <v>9824595.3703099992</v>
      </c>
      <c r="AW97" s="83">
        <f>+AU97-AV97</f>
        <v>294418.21269000135</v>
      </c>
      <c r="AX97" s="39">
        <f>+AV97/AU97</f>
        <v>0.97090445523419144</v>
      </c>
      <c r="AY97" s="82">
        <v>12675318.93705</v>
      </c>
      <c r="AZ97" s="83">
        <v>11509640.16869</v>
      </c>
      <c r="BA97" s="83">
        <f>+AY97-AZ97</f>
        <v>1165678.7683600001</v>
      </c>
      <c r="BB97" s="66">
        <f>+AZ97/AY97</f>
        <v>0.90803554733816461</v>
      </c>
      <c r="BC97" s="213">
        <v>15606842.199999999</v>
      </c>
    </row>
    <row r="98" spans="1:55" s="74" customFormat="1" ht="12" customHeight="1" x14ac:dyDescent="0.15">
      <c r="A98" s="80"/>
      <c r="B98" s="81"/>
      <c r="C98" s="222"/>
      <c r="D98" s="87"/>
      <c r="E98" s="87"/>
      <c r="F98" s="65"/>
      <c r="G98" s="222"/>
      <c r="H98" s="87"/>
      <c r="I98" s="87"/>
      <c r="J98" s="65"/>
      <c r="K98" s="222"/>
      <c r="L98" s="87"/>
      <c r="M98" s="87"/>
      <c r="N98" s="65"/>
      <c r="O98" s="222"/>
      <c r="P98" s="87"/>
      <c r="Q98" s="87"/>
      <c r="R98" s="65"/>
      <c r="S98" s="222"/>
      <c r="T98" s="87"/>
      <c r="U98" s="87"/>
      <c r="V98" s="65"/>
      <c r="W98" s="222"/>
      <c r="X98" s="87"/>
      <c r="Y98" s="87"/>
      <c r="Z98" s="65"/>
      <c r="AA98" s="222"/>
      <c r="AB98" s="87"/>
      <c r="AC98" s="87"/>
      <c r="AD98" s="65"/>
      <c r="AE98" s="222"/>
      <c r="AF98" s="87"/>
      <c r="AG98" s="87"/>
      <c r="AH98" s="65"/>
      <c r="AI98" s="222"/>
      <c r="AJ98" s="87"/>
      <c r="AK98" s="87"/>
      <c r="AL98" s="65"/>
      <c r="AM98" s="83"/>
      <c r="AN98" s="37"/>
      <c r="AO98" s="37"/>
      <c r="AP98" s="65"/>
      <c r="AQ98" s="82"/>
      <c r="AR98" s="37"/>
      <c r="AS98" s="37"/>
      <c r="AT98" s="65"/>
      <c r="AU98" s="83"/>
      <c r="AV98" s="37"/>
      <c r="AW98" s="37"/>
      <c r="AX98" s="38"/>
      <c r="AY98" s="82"/>
      <c r="AZ98" s="37"/>
      <c r="BA98" s="37"/>
      <c r="BB98" s="65"/>
      <c r="BC98" s="213"/>
    </row>
    <row r="99" spans="1:55" s="77" customFormat="1" ht="12" customHeight="1" x14ac:dyDescent="0.15">
      <c r="A99" s="75">
        <v>1.07</v>
      </c>
      <c r="B99" s="76" t="s">
        <v>202</v>
      </c>
      <c r="C99" s="220">
        <f>SUM(C101:C103)</f>
        <v>559143.87670000002</v>
      </c>
      <c r="D99" s="221">
        <f t="shared" ref="D99:E99" si="378">SUM(D101:D103)</f>
        <v>356402.26274000003</v>
      </c>
      <c r="E99" s="221">
        <f t="shared" si="378"/>
        <v>202741.61395999993</v>
      </c>
      <c r="F99" s="64">
        <f>+D99/C99</f>
        <v>0.63740707462172952</v>
      </c>
      <c r="G99" s="220">
        <f>SUM(G101:G103)</f>
        <v>287648.83650000009</v>
      </c>
      <c r="H99" s="221">
        <f t="shared" ref="H99:I99" si="379">SUM(H101:H103)</f>
        <v>243097.87409</v>
      </c>
      <c r="I99" s="221">
        <f t="shared" si="379"/>
        <v>44550.962410000073</v>
      </c>
      <c r="J99" s="64">
        <f>+H99/G99</f>
        <v>0.84512031075084815</v>
      </c>
      <c r="K99" s="220">
        <f>SUM(K101:K103)</f>
        <v>111618.1433</v>
      </c>
      <c r="L99" s="221">
        <f t="shared" ref="L99:M99" si="380">SUM(L101:L103)</f>
        <v>65729.073319999996</v>
      </c>
      <c r="M99" s="221">
        <f t="shared" si="380"/>
        <v>45889.06998</v>
      </c>
      <c r="N99" s="64">
        <f>+L99/K99</f>
        <v>0.58887445514424708</v>
      </c>
      <c r="O99" s="220">
        <f>SUM(O101:O103)</f>
        <v>406897.90000000008</v>
      </c>
      <c r="P99" s="221">
        <f t="shared" ref="P99:Q99" si="381">SUM(P101:P103)</f>
        <v>121667.35996</v>
      </c>
      <c r="Q99" s="221">
        <f t="shared" si="381"/>
        <v>285230.54004000011</v>
      </c>
      <c r="R99" s="64">
        <f>+P99/O99</f>
        <v>0.29901201249748394</v>
      </c>
      <c r="S99" s="220">
        <f>SUM(S101:S103)</f>
        <v>596621.30000000005</v>
      </c>
      <c r="T99" s="221">
        <f t="shared" ref="T99:U99" si="382">SUM(T101:T103)</f>
        <v>167510.89597000001</v>
      </c>
      <c r="U99" s="221">
        <f t="shared" si="382"/>
        <v>429110.40403000003</v>
      </c>
      <c r="V99" s="64">
        <f>+T99/S99</f>
        <v>0.28076586600243741</v>
      </c>
      <c r="W99" s="220">
        <f>SUM(W101:W103)</f>
        <v>704860.60000000009</v>
      </c>
      <c r="X99" s="221">
        <f t="shared" ref="X99:Y99" si="383">SUM(X101:X103)</f>
        <v>375790.42094000004</v>
      </c>
      <c r="Y99" s="221">
        <f t="shared" si="383"/>
        <v>329070.17906000005</v>
      </c>
      <c r="Z99" s="64">
        <f>+X99/W99</f>
        <v>0.53314147639973064</v>
      </c>
      <c r="AA99" s="220">
        <f>SUM(AA101:AA103)</f>
        <v>708746.3</v>
      </c>
      <c r="AB99" s="221">
        <f t="shared" ref="AB99" si="384">SUM(AB101:AB103)</f>
        <v>441596.78045999998</v>
      </c>
      <c r="AC99" s="221">
        <f>+AA99-AB99</f>
        <v>267149.51954000007</v>
      </c>
      <c r="AD99" s="64">
        <f>+AB99/AA99</f>
        <v>0.62306749320596089</v>
      </c>
      <c r="AE99" s="220">
        <f>SUM(AE101:AE103)</f>
        <v>1027781.5</v>
      </c>
      <c r="AF99" s="221">
        <f t="shared" ref="AF99" si="385">SUM(AF101:AF103)</f>
        <v>542137.90087000001</v>
      </c>
      <c r="AG99" s="221">
        <f>+AE99-AF99</f>
        <v>485643.59912999999</v>
      </c>
      <c r="AH99" s="64">
        <f>+AF99/AE99</f>
        <v>0.52748361482474637</v>
      </c>
      <c r="AI99" s="220">
        <f>SUM(AI101:AI103)</f>
        <v>990709.5</v>
      </c>
      <c r="AJ99" s="221">
        <f t="shared" ref="AJ99" si="386">SUM(AJ101:AJ103)</f>
        <v>530594.65007999993</v>
      </c>
      <c r="AK99" s="221">
        <f>+AI99-AJ99</f>
        <v>460114.84992000007</v>
      </c>
      <c r="AL99" s="64">
        <f>+AJ99/AI99</f>
        <v>0.53557036657062429</v>
      </c>
      <c r="AM99" s="34">
        <f>SUM(AM101:AM103)</f>
        <v>1143947.3</v>
      </c>
      <c r="AN99" s="34">
        <f t="shared" ref="AN99" si="387">SUM(AN101:AN103)</f>
        <v>540191.30419000005</v>
      </c>
      <c r="AO99" s="34">
        <f>+AM99-AN99</f>
        <v>603755.99580999999</v>
      </c>
      <c r="AP99" s="63">
        <f>+AN99/AM99</f>
        <v>0.47221694932100461</v>
      </c>
      <c r="AQ99" s="61">
        <f>SUM(AQ101:AQ103)</f>
        <v>501015</v>
      </c>
      <c r="AR99" s="34">
        <f t="shared" ref="AR99" si="388">SUM(AR101:AR103)</f>
        <v>167936.24797999999</v>
      </c>
      <c r="AS99" s="34">
        <f>+AQ99-AR99</f>
        <v>333078.75202000001</v>
      </c>
      <c r="AT99" s="63">
        <f>+AR99/AQ99</f>
        <v>0.33519205608614511</v>
      </c>
      <c r="AU99" s="34">
        <f>SUM(AU101:AU103)</f>
        <v>677906.50600000005</v>
      </c>
      <c r="AV99" s="34">
        <f t="shared" ref="AV99" si="389">SUM(AV101:AV103)</f>
        <v>190139.66234999997</v>
      </c>
      <c r="AW99" s="34">
        <f>+AU99-AV99</f>
        <v>487766.84365000005</v>
      </c>
      <c r="AX99" s="35">
        <f>+AV99/AU99</f>
        <v>0.28048065723977572</v>
      </c>
      <c r="AY99" s="61">
        <f>SUM(AY101:AY103)</f>
        <v>859144</v>
      </c>
      <c r="AZ99" s="34">
        <f t="shared" ref="AZ99" si="390">SUM(AZ101:AZ103)</f>
        <v>241273.74876999998</v>
      </c>
      <c r="BA99" s="34">
        <f>+AY99-AZ99</f>
        <v>617870.25123000005</v>
      </c>
      <c r="BB99" s="63">
        <f>+AZ99/AY99</f>
        <v>0.28083039486977734</v>
      </c>
      <c r="BC99" s="211">
        <f>SUM(BC101:BC103)</f>
        <v>998507</v>
      </c>
    </row>
    <row r="100" spans="1:55" s="74" customFormat="1" ht="12" customHeight="1" x14ac:dyDescent="0.15">
      <c r="A100" s="80"/>
      <c r="B100" s="81"/>
      <c r="C100" s="222"/>
      <c r="D100" s="87"/>
      <c r="E100" s="87"/>
      <c r="F100" s="65"/>
      <c r="G100" s="222"/>
      <c r="H100" s="87"/>
      <c r="I100" s="87"/>
      <c r="J100" s="65"/>
      <c r="K100" s="222"/>
      <c r="L100" s="87"/>
      <c r="M100" s="87"/>
      <c r="N100" s="65"/>
      <c r="O100" s="222"/>
      <c r="P100" s="87"/>
      <c r="Q100" s="87"/>
      <c r="R100" s="65"/>
      <c r="S100" s="222"/>
      <c r="T100" s="87"/>
      <c r="U100" s="87"/>
      <c r="V100" s="65"/>
      <c r="W100" s="222"/>
      <c r="X100" s="87"/>
      <c r="Y100" s="87"/>
      <c r="Z100" s="65"/>
      <c r="AA100" s="222"/>
      <c r="AB100" s="87"/>
      <c r="AC100" s="87"/>
      <c r="AD100" s="65"/>
      <c r="AE100" s="222"/>
      <c r="AF100" s="87"/>
      <c r="AG100" s="87"/>
      <c r="AH100" s="65"/>
      <c r="AI100" s="222"/>
      <c r="AJ100" s="87"/>
      <c r="AK100" s="87"/>
      <c r="AL100" s="65"/>
      <c r="AM100" s="83"/>
      <c r="AN100" s="37"/>
      <c r="AO100" s="37"/>
      <c r="AP100" s="65"/>
      <c r="AQ100" s="82"/>
      <c r="AR100" s="37"/>
      <c r="AS100" s="37"/>
      <c r="AT100" s="65"/>
      <c r="AU100" s="83"/>
      <c r="AV100" s="37"/>
      <c r="AW100" s="37"/>
      <c r="AX100" s="38"/>
      <c r="AY100" s="82"/>
      <c r="AZ100" s="37"/>
      <c r="BA100" s="37"/>
      <c r="BB100" s="65"/>
      <c r="BC100" s="213"/>
    </row>
    <row r="101" spans="1:55" s="74" customFormat="1" ht="12" customHeight="1" x14ac:dyDescent="0.15">
      <c r="A101" s="80" t="s">
        <v>203</v>
      </c>
      <c r="B101" s="81" t="s">
        <v>204</v>
      </c>
      <c r="C101" s="222">
        <v>544424.46869999997</v>
      </c>
      <c r="D101" s="87">
        <v>342941.73204000003</v>
      </c>
      <c r="E101" s="87">
        <f t="shared" ref="E101:E103" si="391">+C101-D101</f>
        <v>201482.73665999994</v>
      </c>
      <c r="F101" s="65">
        <f t="shared" ref="F101:F102" si="392">+D101/C101</f>
        <v>0.62991608892761741</v>
      </c>
      <c r="G101" s="222">
        <v>278980.19650000008</v>
      </c>
      <c r="H101" s="87">
        <v>235103.34609000001</v>
      </c>
      <c r="I101" s="87">
        <f t="shared" ref="I101:I103" si="393">+G101-H101</f>
        <v>43876.850410000072</v>
      </c>
      <c r="J101" s="65">
        <f t="shared" ref="J101:J102" si="394">+H101/G101</f>
        <v>0.84272413970430315</v>
      </c>
      <c r="K101" s="222">
        <v>102950.1433</v>
      </c>
      <c r="L101" s="87">
        <v>60826.423319999994</v>
      </c>
      <c r="M101" s="87">
        <f t="shared" ref="M101:M103" si="395">+K101-L101</f>
        <v>42123.719980000002</v>
      </c>
      <c r="N101" s="65">
        <f t="shared" ref="N101:N102" si="396">+L101/K101</f>
        <v>0.5908337897379109</v>
      </c>
      <c r="O101" s="222">
        <v>397229.90000000008</v>
      </c>
      <c r="P101" s="87">
        <v>114037.55396</v>
      </c>
      <c r="Q101" s="87">
        <f t="shared" ref="Q101:Q103" si="397">+O101-P101</f>
        <v>283192.34604000009</v>
      </c>
      <c r="R101" s="65">
        <f t="shared" ref="R101:R102" si="398">+P101/O101</f>
        <v>0.28708199951715613</v>
      </c>
      <c r="S101" s="222">
        <v>576083.70000000007</v>
      </c>
      <c r="T101" s="87">
        <v>156137.51695000002</v>
      </c>
      <c r="U101" s="87">
        <f t="shared" ref="U101:U103" si="399">+S101-T101</f>
        <v>419946.18305000005</v>
      </c>
      <c r="V101" s="65">
        <f t="shared" ref="V101:V102" si="400">+T101/S101</f>
        <v>0.27103269359990573</v>
      </c>
      <c r="W101" s="222">
        <v>693192.60000000009</v>
      </c>
      <c r="X101" s="87">
        <v>364633.74594000005</v>
      </c>
      <c r="Y101" s="87">
        <f t="shared" ref="Y101:Y103" si="401">+W101-X101</f>
        <v>328558.85406000004</v>
      </c>
      <c r="Z101" s="65">
        <f t="shared" ref="Z101:Z102" si="402">+X101/W101</f>
        <v>0.52602082875668321</v>
      </c>
      <c r="AA101" s="222">
        <v>685778.3</v>
      </c>
      <c r="AB101" s="87">
        <v>425620.26487999997</v>
      </c>
      <c r="AC101" s="87">
        <f t="shared" ref="AC101:AC103" si="403">+AA101-AB101</f>
        <v>260158.03512000007</v>
      </c>
      <c r="AD101" s="65">
        <f t="shared" ref="AD101:AD102" si="404">+AB101/AA101</f>
        <v>0.62063828044719405</v>
      </c>
      <c r="AE101" s="222">
        <v>1015513.5</v>
      </c>
      <c r="AF101" s="87">
        <v>535016.65087000001</v>
      </c>
      <c r="AG101" s="87">
        <f t="shared" ref="AG101:AG103" si="405">+AE101-AF101</f>
        <v>480496.84912999999</v>
      </c>
      <c r="AH101" s="65">
        <f t="shared" ref="AH101:AH102" si="406">+AF101/AE101</f>
        <v>0.52684346477914867</v>
      </c>
      <c r="AI101" s="222">
        <v>981041.5</v>
      </c>
      <c r="AJ101" s="87">
        <v>526760.41007999994</v>
      </c>
      <c r="AK101" s="87">
        <f t="shared" ref="AK101:AK103" si="407">+AI101-AJ101</f>
        <v>454281.08992000006</v>
      </c>
      <c r="AL101" s="65">
        <f t="shared" ref="AL101:AL102" si="408">+AJ101/AI101</f>
        <v>0.53693998682012933</v>
      </c>
      <c r="AM101" s="83">
        <v>1134692.3</v>
      </c>
      <c r="AN101" s="83">
        <v>535555.27919000003</v>
      </c>
      <c r="AO101" s="83">
        <f t="shared" ref="AO101:AO103" si="409">+AM101-AN101</f>
        <v>599137.02081000002</v>
      </c>
      <c r="AP101" s="66">
        <f t="shared" ref="AP101:AP102" si="410">+AN101/AM101</f>
        <v>0.47198282670112418</v>
      </c>
      <c r="AQ101" s="82">
        <v>497340</v>
      </c>
      <c r="AR101" s="83">
        <v>165475.24797999999</v>
      </c>
      <c r="AS101" s="83">
        <f t="shared" ref="AS101:AS103" si="411">+AQ101-AR101</f>
        <v>331864.75202000001</v>
      </c>
      <c r="AT101" s="66">
        <f t="shared" ref="AT101:AT102" si="412">+AR101/AQ101</f>
        <v>0.33272056938915023</v>
      </c>
      <c r="AU101" s="83">
        <v>673669.50600000005</v>
      </c>
      <c r="AV101" s="83">
        <v>189852.46234999999</v>
      </c>
      <c r="AW101" s="83">
        <f t="shared" ref="AW101:AW103" si="413">+AU101-AV101</f>
        <v>483817.04365000007</v>
      </c>
      <c r="AX101" s="39">
        <f t="shared" ref="AX101:AX103" si="414">+AV101/AU101</f>
        <v>0.28181840005980613</v>
      </c>
      <c r="AY101" s="82">
        <v>856412</v>
      </c>
      <c r="AZ101" s="83">
        <v>239941.17185999997</v>
      </c>
      <c r="BA101" s="83">
        <f t="shared" ref="BA101:BA103" si="415">+AY101-AZ101</f>
        <v>616470.82814</v>
      </c>
      <c r="BB101" s="66">
        <f t="shared" ref="BB101:BB103" si="416">+AZ101/AY101</f>
        <v>0.28017025901084991</v>
      </c>
      <c r="BC101" s="213">
        <v>988070</v>
      </c>
    </row>
    <row r="102" spans="1:55" s="74" customFormat="1" ht="12" customHeight="1" x14ac:dyDescent="0.15">
      <c r="A102" s="80" t="s">
        <v>205</v>
      </c>
      <c r="B102" s="81" t="s">
        <v>206</v>
      </c>
      <c r="C102" s="222">
        <v>14719.407999999999</v>
      </c>
      <c r="D102" s="87">
        <v>13460.530700000001</v>
      </c>
      <c r="E102" s="87">
        <f t="shared" si="391"/>
        <v>1258.8772999999983</v>
      </c>
      <c r="F102" s="65">
        <f t="shared" si="392"/>
        <v>0.91447500470127618</v>
      </c>
      <c r="G102" s="222">
        <v>8668.64</v>
      </c>
      <c r="H102" s="87">
        <v>7994.5280000000002</v>
      </c>
      <c r="I102" s="87">
        <f t="shared" si="393"/>
        <v>674.11199999999917</v>
      </c>
      <c r="J102" s="65">
        <f t="shared" si="394"/>
        <v>0.92223555252034928</v>
      </c>
      <c r="K102" s="222">
        <v>8668</v>
      </c>
      <c r="L102" s="87">
        <v>4902.6499999999996</v>
      </c>
      <c r="M102" s="87">
        <f t="shared" si="395"/>
        <v>3765.3500000000004</v>
      </c>
      <c r="N102" s="65">
        <f t="shared" si="396"/>
        <v>0.56560336871250572</v>
      </c>
      <c r="O102" s="222">
        <v>9668</v>
      </c>
      <c r="P102" s="87">
        <v>7629.8060000000005</v>
      </c>
      <c r="Q102" s="87">
        <f t="shared" si="397"/>
        <v>2038.1939999999995</v>
      </c>
      <c r="R102" s="65">
        <f t="shared" si="398"/>
        <v>0.78918142325196527</v>
      </c>
      <c r="S102" s="222">
        <v>20537.599999999999</v>
      </c>
      <c r="T102" s="87">
        <v>11373.37902</v>
      </c>
      <c r="U102" s="87">
        <f t="shared" si="399"/>
        <v>9164.2209799999982</v>
      </c>
      <c r="V102" s="65">
        <f t="shared" si="400"/>
        <v>0.55378325705048304</v>
      </c>
      <c r="W102" s="222">
        <v>11668</v>
      </c>
      <c r="X102" s="87">
        <v>11156.674999999999</v>
      </c>
      <c r="Y102" s="87">
        <f t="shared" si="401"/>
        <v>511.32500000000073</v>
      </c>
      <c r="Z102" s="65">
        <f t="shared" si="402"/>
        <v>0.95617715118272195</v>
      </c>
      <c r="AA102" s="222">
        <v>22968</v>
      </c>
      <c r="AB102" s="87">
        <v>15976.515579999999</v>
      </c>
      <c r="AC102" s="87">
        <f t="shared" si="403"/>
        <v>6991.4844200000007</v>
      </c>
      <c r="AD102" s="65">
        <f t="shared" si="404"/>
        <v>0.69559890195053986</v>
      </c>
      <c r="AE102" s="222">
        <v>12268</v>
      </c>
      <c r="AF102" s="87">
        <v>7121.25</v>
      </c>
      <c r="AG102" s="87">
        <f t="shared" si="405"/>
        <v>5146.75</v>
      </c>
      <c r="AH102" s="65">
        <f t="shared" si="406"/>
        <v>0.58047358982719266</v>
      </c>
      <c r="AI102" s="222">
        <v>9668</v>
      </c>
      <c r="AJ102" s="87">
        <v>3834.24</v>
      </c>
      <c r="AK102" s="87">
        <f t="shared" si="407"/>
        <v>5833.76</v>
      </c>
      <c r="AL102" s="65">
        <f t="shared" si="408"/>
        <v>0.39659081505999172</v>
      </c>
      <c r="AM102" s="83">
        <v>8355</v>
      </c>
      <c r="AN102" s="83">
        <v>4636.0249999999996</v>
      </c>
      <c r="AO102" s="83">
        <f t="shared" si="409"/>
        <v>3718.9750000000004</v>
      </c>
      <c r="AP102" s="66">
        <f t="shared" si="410"/>
        <v>0.55488031119090364</v>
      </c>
      <c r="AQ102" s="82">
        <v>3675</v>
      </c>
      <c r="AR102" s="83">
        <v>2461</v>
      </c>
      <c r="AS102" s="83">
        <f t="shared" si="411"/>
        <v>1214</v>
      </c>
      <c r="AT102" s="66">
        <f t="shared" si="412"/>
        <v>0.66965986394557819</v>
      </c>
      <c r="AU102" s="83">
        <v>3175</v>
      </c>
      <c r="AV102" s="83">
        <v>235.45699999999999</v>
      </c>
      <c r="AW102" s="83">
        <f t="shared" si="413"/>
        <v>2939.5430000000001</v>
      </c>
      <c r="AX102" s="39">
        <f t="shared" si="414"/>
        <v>7.415968503937008E-2</v>
      </c>
      <c r="AY102" s="82">
        <v>1675</v>
      </c>
      <c r="AZ102" s="83">
        <v>286.5</v>
      </c>
      <c r="BA102" s="83">
        <f t="shared" si="415"/>
        <v>1388.5</v>
      </c>
      <c r="BB102" s="66">
        <f t="shared" si="416"/>
        <v>0.171044776119403</v>
      </c>
      <c r="BC102" s="213">
        <v>9675</v>
      </c>
    </row>
    <row r="103" spans="1:55" s="74" customFormat="1" ht="12" customHeight="1" x14ac:dyDescent="0.15">
      <c r="A103" s="80" t="s">
        <v>207</v>
      </c>
      <c r="B103" s="81" t="s">
        <v>208</v>
      </c>
      <c r="C103" s="222">
        <v>0</v>
      </c>
      <c r="D103" s="87">
        <v>0</v>
      </c>
      <c r="E103" s="87">
        <f t="shared" si="391"/>
        <v>0</v>
      </c>
      <c r="F103" s="66" t="s">
        <v>12</v>
      </c>
      <c r="G103" s="222">
        <v>0</v>
      </c>
      <c r="H103" s="87">
        <v>0</v>
      </c>
      <c r="I103" s="87">
        <f t="shared" si="393"/>
        <v>0</v>
      </c>
      <c r="J103" s="66" t="s">
        <v>12</v>
      </c>
      <c r="K103" s="222">
        <v>0</v>
      </c>
      <c r="L103" s="87">
        <v>0</v>
      </c>
      <c r="M103" s="87">
        <f t="shared" si="395"/>
        <v>0</v>
      </c>
      <c r="N103" s="66" t="s">
        <v>12</v>
      </c>
      <c r="O103" s="222">
        <v>0</v>
      </c>
      <c r="P103" s="87">
        <v>0</v>
      </c>
      <c r="Q103" s="87">
        <f t="shared" si="397"/>
        <v>0</v>
      </c>
      <c r="R103" s="66" t="s">
        <v>12</v>
      </c>
      <c r="S103" s="222">
        <v>0</v>
      </c>
      <c r="T103" s="87">
        <v>0</v>
      </c>
      <c r="U103" s="87">
        <f t="shared" si="399"/>
        <v>0</v>
      </c>
      <c r="V103" s="66" t="s">
        <v>12</v>
      </c>
      <c r="W103" s="222">
        <v>0</v>
      </c>
      <c r="X103" s="87">
        <v>0</v>
      </c>
      <c r="Y103" s="87">
        <f t="shared" si="401"/>
        <v>0</v>
      </c>
      <c r="Z103" s="66" t="s">
        <v>12</v>
      </c>
      <c r="AA103" s="222">
        <v>0</v>
      </c>
      <c r="AB103" s="87">
        <v>0</v>
      </c>
      <c r="AC103" s="87">
        <f t="shared" si="403"/>
        <v>0</v>
      </c>
      <c r="AD103" s="66" t="s">
        <v>12</v>
      </c>
      <c r="AE103" s="222">
        <v>0</v>
      </c>
      <c r="AF103" s="87">
        <v>0</v>
      </c>
      <c r="AG103" s="87">
        <f t="shared" si="405"/>
        <v>0</v>
      </c>
      <c r="AH103" s="66" t="s">
        <v>12</v>
      </c>
      <c r="AI103" s="222">
        <v>0</v>
      </c>
      <c r="AJ103" s="87">
        <v>0</v>
      </c>
      <c r="AK103" s="87">
        <f t="shared" si="407"/>
        <v>0</v>
      </c>
      <c r="AL103" s="66" t="s">
        <v>12</v>
      </c>
      <c r="AM103" s="83">
        <v>900</v>
      </c>
      <c r="AN103" s="83">
        <v>0</v>
      </c>
      <c r="AO103" s="83">
        <f t="shared" si="409"/>
        <v>900</v>
      </c>
      <c r="AP103" s="66" t="s">
        <v>12</v>
      </c>
      <c r="AQ103" s="82">
        <v>0</v>
      </c>
      <c r="AR103" s="83">
        <v>0</v>
      </c>
      <c r="AS103" s="83">
        <f t="shared" si="411"/>
        <v>0</v>
      </c>
      <c r="AT103" s="66" t="s">
        <v>12</v>
      </c>
      <c r="AU103" s="83">
        <v>1062</v>
      </c>
      <c r="AV103" s="83">
        <v>51.743000000000002</v>
      </c>
      <c r="AW103" s="83">
        <f t="shared" si="413"/>
        <v>1010.2569999999999</v>
      </c>
      <c r="AX103" s="39">
        <f t="shared" si="414"/>
        <v>4.8722222222222222E-2</v>
      </c>
      <c r="AY103" s="82">
        <v>1057</v>
      </c>
      <c r="AZ103" s="83">
        <v>1046.07691</v>
      </c>
      <c r="BA103" s="83">
        <f t="shared" si="415"/>
        <v>10.923090000000002</v>
      </c>
      <c r="BB103" s="66">
        <f t="shared" si="416"/>
        <v>0.98966595080416275</v>
      </c>
      <c r="BC103" s="213">
        <v>762</v>
      </c>
    </row>
    <row r="104" spans="1:55" s="74" customFormat="1" ht="12" customHeight="1" x14ac:dyDescent="0.15">
      <c r="A104" s="80"/>
      <c r="B104" s="81"/>
      <c r="C104" s="222"/>
      <c r="D104" s="87"/>
      <c r="E104" s="87"/>
      <c r="F104" s="65"/>
      <c r="G104" s="222"/>
      <c r="H104" s="87"/>
      <c r="I104" s="87"/>
      <c r="J104" s="65"/>
      <c r="K104" s="222"/>
      <c r="L104" s="87"/>
      <c r="M104" s="87"/>
      <c r="N104" s="65"/>
      <c r="O104" s="222"/>
      <c r="P104" s="87"/>
      <c r="Q104" s="87"/>
      <c r="R104" s="65"/>
      <c r="S104" s="222"/>
      <c r="T104" s="87"/>
      <c r="U104" s="87"/>
      <c r="V104" s="65"/>
      <c r="W104" s="222"/>
      <c r="X104" s="87"/>
      <c r="Y104" s="87"/>
      <c r="Z104" s="65"/>
      <c r="AA104" s="222"/>
      <c r="AB104" s="87"/>
      <c r="AC104" s="87"/>
      <c r="AD104" s="65"/>
      <c r="AE104" s="222"/>
      <c r="AF104" s="87"/>
      <c r="AG104" s="87"/>
      <c r="AH104" s="65"/>
      <c r="AI104" s="222"/>
      <c r="AJ104" s="87"/>
      <c r="AK104" s="87"/>
      <c r="AL104" s="65"/>
      <c r="AM104" s="83"/>
      <c r="AN104" s="37"/>
      <c r="AO104" s="37"/>
      <c r="AP104" s="65"/>
      <c r="AQ104" s="82"/>
      <c r="AR104" s="37"/>
      <c r="AS104" s="37"/>
      <c r="AT104" s="65"/>
      <c r="AU104" s="83"/>
      <c r="AV104" s="37"/>
      <c r="AW104" s="37"/>
      <c r="AX104" s="38"/>
      <c r="AY104" s="82"/>
      <c r="AZ104" s="37"/>
      <c r="BA104" s="37"/>
      <c r="BB104" s="65"/>
      <c r="BC104" s="213"/>
    </row>
    <row r="105" spans="1:55" s="77" customFormat="1" ht="12" customHeight="1" x14ac:dyDescent="0.15">
      <c r="A105" s="75">
        <v>1.08</v>
      </c>
      <c r="B105" s="76" t="s">
        <v>209</v>
      </c>
      <c r="C105" s="220">
        <f>SUM(C107:C114)</f>
        <v>13411799.594419999</v>
      </c>
      <c r="D105" s="221">
        <f t="shared" ref="D105:E105" si="417">SUM(D107:D114)</f>
        <v>10536835.52657</v>
      </c>
      <c r="E105" s="221">
        <f t="shared" si="417"/>
        <v>2874964.0678499979</v>
      </c>
      <c r="F105" s="64">
        <f>+D105/C105</f>
        <v>0.78563920168877766</v>
      </c>
      <c r="G105" s="220">
        <f>SUM(G107:G114)</f>
        <v>14402373.350539997</v>
      </c>
      <c r="H105" s="221">
        <f t="shared" ref="H105:I105" si="418">SUM(H107:H114)</f>
        <v>13068543.59008</v>
      </c>
      <c r="I105" s="221">
        <f t="shared" si="418"/>
        <v>1333829.7604599984</v>
      </c>
      <c r="J105" s="64">
        <f>+H105/G105</f>
        <v>0.90738819720917829</v>
      </c>
      <c r="K105" s="220">
        <f>SUM(K107:K114)</f>
        <v>16437731.72092</v>
      </c>
      <c r="L105" s="221">
        <f t="shared" ref="L105:M105" si="419">SUM(L107:L114)</f>
        <v>14299136.09592</v>
      </c>
      <c r="M105" s="221">
        <f t="shared" si="419"/>
        <v>2138595.6250000005</v>
      </c>
      <c r="N105" s="64">
        <f>+L105/K105</f>
        <v>0.86989715726542438</v>
      </c>
      <c r="O105" s="220">
        <f>SUM(O107:O114)</f>
        <v>22745158.923820004</v>
      </c>
      <c r="P105" s="221">
        <f t="shared" ref="P105:Q105" si="420">SUM(P107:P114)</f>
        <v>18704561.415239997</v>
      </c>
      <c r="Q105" s="221">
        <f t="shared" si="420"/>
        <v>4040597.5085800048</v>
      </c>
      <c r="R105" s="64">
        <f>+P105/O105</f>
        <v>0.82235351609926688</v>
      </c>
      <c r="S105" s="220">
        <f>SUM(S107:S114)</f>
        <v>24065224.224100001</v>
      </c>
      <c r="T105" s="221">
        <f t="shared" ref="T105:U105" si="421">SUM(T107:T114)</f>
        <v>21110897.931670003</v>
      </c>
      <c r="U105" s="221">
        <f t="shared" si="421"/>
        <v>2954326.2924299999</v>
      </c>
      <c r="V105" s="64">
        <f>+T105/S105</f>
        <v>0.87723670201786852</v>
      </c>
      <c r="W105" s="220">
        <f>SUM(W107:W114)</f>
        <v>31905408.704209998</v>
      </c>
      <c r="X105" s="221">
        <f t="shared" ref="X105:Y105" si="422">SUM(X107:X114)</f>
        <v>23466612.275429998</v>
      </c>
      <c r="Y105" s="221">
        <f t="shared" si="422"/>
        <v>8438796.4287800025</v>
      </c>
      <c r="Z105" s="64">
        <f>+X105/W105</f>
        <v>0.73550577248469851</v>
      </c>
      <c r="AA105" s="220">
        <f>SUM(AA107:AA114)</f>
        <v>38390533.489629999</v>
      </c>
      <c r="AB105" s="221">
        <f t="shared" ref="AB105" si="423">SUM(AB107:AB114)</f>
        <v>24879560.153300002</v>
      </c>
      <c r="AC105" s="221">
        <f>+AA105-AB105</f>
        <v>13510973.336329997</v>
      </c>
      <c r="AD105" s="64">
        <f>+AB105/AA105</f>
        <v>0.64806497570606658</v>
      </c>
      <c r="AE105" s="220">
        <f>SUM(AE107:AE114)</f>
        <v>48672349.832889989</v>
      </c>
      <c r="AF105" s="221">
        <f t="shared" ref="AF105" si="424">SUM(AF107:AF114)</f>
        <v>27075575.488729998</v>
      </c>
      <c r="AG105" s="221">
        <f>+AE105-AF105</f>
        <v>21596774.344159991</v>
      </c>
      <c r="AH105" s="64">
        <f>+AF105/AE105</f>
        <v>0.55628248033411931</v>
      </c>
      <c r="AI105" s="220">
        <f>SUM(AI107:AI114)</f>
        <v>53518780.363600001</v>
      </c>
      <c r="AJ105" s="221">
        <f t="shared" ref="AJ105" si="425">SUM(AJ107:AJ114)</f>
        <v>31025488.796470001</v>
      </c>
      <c r="AK105" s="221">
        <f>+AI105-AJ105</f>
        <v>22493291.567129999</v>
      </c>
      <c r="AL105" s="64">
        <f>+AJ105/AI105</f>
        <v>0.57971217927027952</v>
      </c>
      <c r="AM105" s="34">
        <f>SUM(AM107:AM114)</f>
        <v>61930064.787999995</v>
      </c>
      <c r="AN105" s="34">
        <f t="shared" ref="AN105" si="426">SUM(AN107:AN114)</f>
        <v>32481618.199129999</v>
      </c>
      <c r="AO105" s="34">
        <f>+AM105-AN105</f>
        <v>29448446.588869996</v>
      </c>
      <c r="AP105" s="63">
        <f>+AN105/AM105</f>
        <v>0.52448868429770912</v>
      </c>
      <c r="AQ105" s="61">
        <f>SUM(AQ107:AQ114)</f>
        <v>40272904.138039999</v>
      </c>
      <c r="AR105" s="34">
        <f t="shared" ref="AR105" si="427">SUM(AR107:AR114)</f>
        <v>32411308.534900002</v>
      </c>
      <c r="AS105" s="34">
        <f>+AQ105-AR105</f>
        <v>7861595.6031399965</v>
      </c>
      <c r="AT105" s="63">
        <f>+AR105/AQ105</f>
        <v>0.80479193712493458</v>
      </c>
      <c r="AU105" s="34">
        <f>SUM(AU107:AU114)</f>
        <v>40689515.503009997</v>
      </c>
      <c r="AV105" s="34">
        <f t="shared" ref="AV105" si="428">SUM(AV107:AV114)</f>
        <v>33941654.520380005</v>
      </c>
      <c r="AW105" s="34">
        <f>+AU105-AV105</f>
        <v>6747860.9826299921</v>
      </c>
      <c r="AX105" s="35">
        <f>+AV105/AU105</f>
        <v>0.83416216931531606</v>
      </c>
      <c r="AY105" s="61">
        <f>SUM(AY107:AY114)</f>
        <v>54164396.211789995</v>
      </c>
      <c r="AZ105" s="34">
        <f t="shared" ref="AZ105" si="429">SUM(AZ107:AZ114)</f>
        <v>38815776.58224</v>
      </c>
      <c r="BA105" s="34">
        <f>+AY105-AZ105</f>
        <v>15348619.629549995</v>
      </c>
      <c r="BB105" s="63">
        <f>+AZ105/AY105</f>
        <v>0.71662899057279528</v>
      </c>
      <c r="BC105" s="211">
        <f>SUM(BC107:BC114)</f>
        <v>74909841.100000009</v>
      </c>
    </row>
    <row r="106" spans="1:55" s="74" customFormat="1" ht="12" customHeight="1" x14ac:dyDescent="0.15">
      <c r="A106" s="80"/>
      <c r="B106" s="81"/>
      <c r="C106" s="222"/>
      <c r="D106" s="87"/>
      <c r="E106" s="87"/>
      <c r="F106" s="65"/>
      <c r="G106" s="222"/>
      <c r="H106" s="87"/>
      <c r="I106" s="87"/>
      <c r="J106" s="65"/>
      <c r="K106" s="222"/>
      <c r="L106" s="87"/>
      <c r="M106" s="87"/>
      <c r="N106" s="65"/>
      <c r="O106" s="222"/>
      <c r="P106" s="87"/>
      <c r="Q106" s="87"/>
      <c r="R106" s="65"/>
      <c r="S106" s="222"/>
      <c r="T106" s="87"/>
      <c r="U106" s="87"/>
      <c r="V106" s="65"/>
      <c r="W106" s="222"/>
      <c r="X106" s="87"/>
      <c r="Y106" s="87"/>
      <c r="Z106" s="65"/>
      <c r="AA106" s="222"/>
      <c r="AB106" s="87"/>
      <c r="AC106" s="87"/>
      <c r="AD106" s="65"/>
      <c r="AE106" s="222"/>
      <c r="AF106" s="87"/>
      <c r="AG106" s="87"/>
      <c r="AH106" s="65"/>
      <c r="AI106" s="222"/>
      <c r="AJ106" s="87"/>
      <c r="AK106" s="87"/>
      <c r="AL106" s="65"/>
      <c r="AM106" s="83"/>
      <c r="AN106" s="37"/>
      <c r="AO106" s="37"/>
      <c r="AP106" s="65"/>
      <c r="AQ106" s="82"/>
      <c r="AR106" s="37"/>
      <c r="AS106" s="37"/>
      <c r="AT106" s="65"/>
      <c r="AU106" s="83"/>
      <c r="AV106" s="37"/>
      <c r="AW106" s="37"/>
      <c r="AX106" s="38"/>
      <c r="AY106" s="82"/>
      <c r="AZ106" s="37"/>
      <c r="BA106" s="37"/>
      <c r="BB106" s="65"/>
      <c r="BC106" s="213"/>
    </row>
    <row r="107" spans="1:55" s="74" customFormat="1" ht="12" customHeight="1" x14ac:dyDescent="0.15">
      <c r="A107" s="80" t="s">
        <v>210</v>
      </c>
      <c r="B107" s="81" t="s">
        <v>211</v>
      </c>
      <c r="C107" s="222">
        <v>5360009.9556099987</v>
      </c>
      <c r="D107" s="87">
        <v>3849429.9087100001</v>
      </c>
      <c r="E107" s="87">
        <f t="shared" ref="E107:E114" si="430">+C107-D107</f>
        <v>1510580.0468999986</v>
      </c>
      <c r="F107" s="65">
        <f t="shared" ref="F107:F114" si="431">+D107/C107</f>
        <v>0.71817588784159525</v>
      </c>
      <c r="G107" s="222">
        <v>5535021.5751999998</v>
      </c>
      <c r="H107" s="87">
        <v>4950424.6437299997</v>
      </c>
      <c r="I107" s="87">
        <f t="shared" ref="I107:I114" si="432">+G107-H107</f>
        <v>584596.93147000019</v>
      </c>
      <c r="J107" s="65">
        <f t="shared" ref="J107:J114" si="433">+H107/G107</f>
        <v>0.89438217655928887</v>
      </c>
      <c r="K107" s="222">
        <v>5462402.8999000015</v>
      </c>
      <c r="L107" s="87">
        <v>4674217.0725500006</v>
      </c>
      <c r="M107" s="87">
        <f t="shared" ref="M107:M114" si="434">+K107-L107</f>
        <v>788185.82735000085</v>
      </c>
      <c r="N107" s="65">
        <f t="shared" ref="N107:N114" si="435">+L107/K107</f>
        <v>0.8557071234411453</v>
      </c>
      <c r="O107" s="222">
        <v>9930110.3238200024</v>
      </c>
      <c r="P107" s="87">
        <v>8078003.1282499991</v>
      </c>
      <c r="Q107" s="87">
        <f t="shared" ref="Q107:Q114" si="436">+O107-P107</f>
        <v>1852107.1955700032</v>
      </c>
      <c r="R107" s="65">
        <f t="shared" ref="R107:R114" si="437">+P107/O107</f>
        <v>0.81348573830773729</v>
      </c>
      <c r="S107" s="222">
        <v>10203953.7841</v>
      </c>
      <c r="T107" s="87">
        <v>8920885.3193899989</v>
      </c>
      <c r="U107" s="87">
        <f t="shared" ref="U107:U114" si="438">+S107-T107</f>
        <v>1283068.4647100009</v>
      </c>
      <c r="V107" s="65">
        <f t="shared" ref="V107:V114" si="439">+T107/S107</f>
        <v>0.87425771501343885</v>
      </c>
      <c r="W107" s="222">
        <v>14906540.10829</v>
      </c>
      <c r="X107" s="87">
        <v>9935329.7331399992</v>
      </c>
      <c r="Y107" s="87">
        <f t="shared" ref="Y107:Y114" si="440">+W107-X107</f>
        <v>4971210.3751500007</v>
      </c>
      <c r="Z107" s="65">
        <f t="shared" ref="Z107:Z114" si="441">+X107/W107</f>
        <v>0.66650810053599541</v>
      </c>
      <c r="AA107" s="222">
        <v>16111885.56112</v>
      </c>
      <c r="AB107" s="87">
        <v>9745928.6143800002</v>
      </c>
      <c r="AC107" s="87">
        <f t="shared" ref="AC107:AC114" si="442">+AA107-AB107</f>
        <v>6365956.9467399996</v>
      </c>
      <c r="AD107" s="65">
        <f t="shared" ref="AD107:AD114" si="443">+AB107/AA107</f>
        <v>0.60489063042367608</v>
      </c>
      <c r="AE107" s="222">
        <v>20640722.387119997</v>
      </c>
      <c r="AF107" s="87">
        <v>11115578.53662</v>
      </c>
      <c r="AG107" s="87">
        <f t="shared" ref="AG107:AG114" si="444">+AE107-AF107</f>
        <v>9525143.8504999969</v>
      </c>
      <c r="AH107" s="65">
        <f t="shared" ref="AH107:AH114" si="445">+AF107/AE107</f>
        <v>0.53852662363969517</v>
      </c>
      <c r="AI107" s="222">
        <v>22218431.319949996</v>
      </c>
      <c r="AJ107" s="87">
        <v>12905676.947290001</v>
      </c>
      <c r="AK107" s="87">
        <f t="shared" ref="AK107:AK114" si="446">+AI107-AJ107</f>
        <v>9312754.3726599943</v>
      </c>
      <c r="AL107" s="65">
        <f t="shared" ref="AL107:AL114" si="447">+AJ107/AI107</f>
        <v>0.58085455095571736</v>
      </c>
      <c r="AM107" s="83">
        <v>24914048.034000002</v>
      </c>
      <c r="AN107" s="83">
        <v>12899189.973849999</v>
      </c>
      <c r="AO107" s="83">
        <f t="shared" ref="AO107:AO114" si="448">+AM107-AN107</f>
        <v>12014858.060150003</v>
      </c>
      <c r="AP107" s="66">
        <f t="shared" ref="AP107:AP114" si="449">+AN107/AM107</f>
        <v>0.51774765611138651</v>
      </c>
      <c r="AQ107" s="82">
        <v>13353177.18289</v>
      </c>
      <c r="AR107" s="83">
        <v>10558813.15148</v>
      </c>
      <c r="AS107" s="83">
        <f t="shared" ref="AS107:AS114" si="450">+AQ107-AR107</f>
        <v>2794364.0314099994</v>
      </c>
      <c r="AT107" s="66">
        <f t="shared" ref="AT107:AT114" si="451">+AR107/AQ107</f>
        <v>0.79073414565407418</v>
      </c>
      <c r="AU107" s="83">
        <v>12684999.374229999</v>
      </c>
      <c r="AV107" s="83">
        <v>10482672.595060002</v>
      </c>
      <c r="AW107" s="83">
        <f t="shared" ref="AW107:AW114" si="452">+AU107-AV107</f>
        <v>2202326.7791699972</v>
      </c>
      <c r="AX107" s="39">
        <f t="shared" ref="AX107:AX114" si="453">+AV107/AU107</f>
        <v>0.82638337502451142</v>
      </c>
      <c r="AY107" s="82">
        <v>20973721.416069996</v>
      </c>
      <c r="AZ107" s="83">
        <v>15484760.856609998</v>
      </c>
      <c r="BA107" s="83">
        <f t="shared" ref="BA107:BA114" si="454">+AY107-AZ107</f>
        <v>5488960.5594599973</v>
      </c>
      <c r="BB107" s="66">
        <f t="shared" ref="BB107:BB114" si="455">+AZ107/AY107</f>
        <v>0.73829343631624789</v>
      </c>
      <c r="BC107" s="213">
        <v>28439579.399999999</v>
      </c>
    </row>
    <row r="108" spans="1:55" s="74" customFormat="1" ht="12" customHeight="1" x14ac:dyDescent="0.15">
      <c r="A108" s="80" t="s">
        <v>212</v>
      </c>
      <c r="B108" s="81" t="s">
        <v>213</v>
      </c>
      <c r="C108" s="222">
        <v>276149.10319999995</v>
      </c>
      <c r="D108" s="87">
        <v>196675.27377999999</v>
      </c>
      <c r="E108" s="87">
        <f t="shared" si="430"/>
        <v>79473.829419999965</v>
      </c>
      <c r="F108" s="65">
        <f t="shared" si="431"/>
        <v>0.71220681690050125</v>
      </c>
      <c r="G108" s="222">
        <v>325714.49800000002</v>
      </c>
      <c r="H108" s="87">
        <v>279980.13608999999</v>
      </c>
      <c r="I108" s="87">
        <f t="shared" si="432"/>
        <v>45734.361910000036</v>
      </c>
      <c r="J108" s="65">
        <f t="shared" si="433"/>
        <v>0.85958757687844756</v>
      </c>
      <c r="K108" s="222">
        <v>264114.09999999998</v>
      </c>
      <c r="L108" s="87">
        <v>213505.62704000002</v>
      </c>
      <c r="M108" s="87">
        <f t="shared" si="434"/>
        <v>50608.472959999955</v>
      </c>
      <c r="N108" s="65">
        <f t="shared" si="435"/>
        <v>0.80838405461881835</v>
      </c>
      <c r="O108" s="222">
        <v>409158.19999999995</v>
      </c>
      <c r="P108" s="87">
        <v>325983.68067000003</v>
      </c>
      <c r="Q108" s="87">
        <f t="shared" si="436"/>
        <v>83174.519329999923</v>
      </c>
      <c r="R108" s="65">
        <f t="shared" si="437"/>
        <v>0.79671794594364742</v>
      </c>
      <c r="S108" s="222">
        <v>590891.19999999995</v>
      </c>
      <c r="T108" s="87">
        <v>517720.59479</v>
      </c>
      <c r="U108" s="87">
        <f t="shared" si="438"/>
        <v>73170.605209999951</v>
      </c>
      <c r="V108" s="65">
        <f t="shared" si="439"/>
        <v>0.87616907273284839</v>
      </c>
      <c r="W108" s="222">
        <v>1088167.4530799999</v>
      </c>
      <c r="X108" s="87">
        <v>799973.15009999997</v>
      </c>
      <c r="Y108" s="87">
        <f t="shared" si="440"/>
        <v>288194.30297999992</v>
      </c>
      <c r="Z108" s="65">
        <f t="shared" si="441"/>
        <v>0.73515629220090961</v>
      </c>
      <c r="AA108" s="222">
        <v>1276062.415</v>
      </c>
      <c r="AB108" s="87">
        <v>917369.9351</v>
      </c>
      <c r="AC108" s="87">
        <f t="shared" si="442"/>
        <v>358692.47990000003</v>
      </c>
      <c r="AD108" s="65">
        <f t="shared" si="443"/>
        <v>0.71890679038611127</v>
      </c>
      <c r="AE108" s="222">
        <v>2063500.2</v>
      </c>
      <c r="AF108" s="87">
        <v>1555283.0590599999</v>
      </c>
      <c r="AG108" s="87">
        <f t="shared" si="444"/>
        <v>508217.14094000007</v>
      </c>
      <c r="AH108" s="65">
        <f t="shared" si="445"/>
        <v>0.75371112591120659</v>
      </c>
      <c r="AI108" s="222">
        <v>2123427.2556699999</v>
      </c>
      <c r="AJ108" s="87">
        <v>1826535.6284999999</v>
      </c>
      <c r="AK108" s="87">
        <f t="shared" si="446"/>
        <v>296891.62716999999</v>
      </c>
      <c r="AL108" s="65">
        <f t="shared" si="447"/>
        <v>0.86018281230155802</v>
      </c>
      <c r="AM108" s="83">
        <v>2359850.554</v>
      </c>
      <c r="AN108" s="83">
        <v>1877082.9181499998</v>
      </c>
      <c r="AO108" s="83">
        <f t="shared" si="448"/>
        <v>482767.6358500002</v>
      </c>
      <c r="AP108" s="66">
        <f t="shared" si="449"/>
        <v>0.79542448777881369</v>
      </c>
      <c r="AQ108" s="82">
        <v>2313847.7439999999</v>
      </c>
      <c r="AR108" s="83">
        <v>1931918.7390099997</v>
      </c>
      <c r="AS108" s="83">
        <f t="shared" si="450"/>
        <v>381929.00499000028</v>
      </c>
      <c r="AT108" s="66">
        <f t="shared" si="451"/>
        <v>0.83493771101388414</v>
      </c>
      <c r="AU108" s="83">
        <v>2153227.63</v>
      </c>
      <c r="AV108" s="83">
        <v>1749565.6621600003</v>
      </c>
      <c r="AW108" s="83">
        <f t="shared" si="452"/>
        <v>403661.96783999959</v>
      </c>
      <c r="AX108" s="39">
        <f t="shared" si="453"/>
        <v>0.81253167931901393</v>
      </c>
      <c r="AY108" s="82">
        <v>2472372.6429499998</v>
      </c>
      <c r="AZ108" s="83">
        <v>1823841.0195700002</v>
      </c>
      <c r="BA108" s="83">
        <f t="shared" si="454"/>
        <v>648531.62337999954</v>
      </c>
      <c r="BB108" s="66">
        <f t="shared" si="455"/>
        <v>0.73768856194502264</v>
      </c>
      <c r="BC108" s="213">
        <v>2875586.7</v>
      </c>
    </row>
    <row r="109" spans="1:55" s="74" customFormat="1" ht="12" customHeight="1" x14ac:dyDescent="0.15">
      <c r="A109" s="80" t="s">
        <v>214</v>
      </c>
      <c r="B109" s="81" t="s">
        <v>215</v>
      </c>
      <c r="C109" s="222">
        <v>950439.33119999978</v>
      </c>
      <c r="D109" s="87">
        <v>782369.70944000012</v>
      </c>
      <c r="E109" s="87">
        <f t="shared" si="430"/>
        <v>168069.62175999966</v>
      </c>
      <c r="F109" s="65">
        <f t="shared" si="431"/>
        <v>0.82316638606716819</v>
      </c>
      <c r="G109" s="222">
        <v>1075374.0559999999</v>
      </c>
      <c r="H109" s="87">
        <v>961308.00959000003</v>
      </c>
      <c r="I109" s="87">
        <f t="shared" si="432"/>
        <v>114066.04640999984</v>
      </c>
      <c r="J109" s="65">
        <f t="shared" si="433"/>
        <v>0.89392895823218577</v>
      </c>
      <c r="K109" s="222">
        <v>1435977.3</v>
      </c>
      <c r="L109" s="87">
        <v>1256744.2119</v>
      </c>
      <c r="M109" s="87">
        <f t="shared" si="434"/>
        <v>179233.08810000005</v>
      </c>
      <c r="N109" s="65">
        <f t="shared" si="435"/>
        <v>0.87518389872876123</v>
      </c>
      <c r="O109" s="222">
        <v>1702589.0999999999</v>
      </c>
      <c r="P109" s="87">
        <v>1508727.9771</v>
      </c>
      <c r="Q109" s="87">
        <f t="shared" si="436"/>
        <v>193861.12289999984</v>
      </c>
      <c r="R109" s="65">
        <f t="shared" si="437"/>
        <v>0.88613745800440058</v>
      </c>
      <c r="S109" s="222">
        <v>1885001.9</v>
      </c>
      <c r="T109" s="87">
        <v>1647093.3782100002</v>
      </c>
      <c r="U109" s="87">
        <f t="shared" si="438"/>
        <v>237908.52178999968</v>
      </c>
      <c r="V109" s="65">
        <f t="shared" si="439"/>
        <v>0.8737887098203988</v>
      </c>
      <c r="W109" s="222">
        <v>2460056.2999999998</v>
      </c>
      <c r="X109" s="87">
        <v>1820062.92252</v>
      </c>
      <c r="Y109" s="87">
        <f t="shared" si="440"/>
        <v>639993.37747999979</v>
      </c>
      <c r="Z109" s="65">
        <f t="shared" si="441"/>
        <v>0.73984604438524437</v>
      </c>
      <c r="AA109" s="222">
        <v>4314346.8689999999</v>
      </c>
      <c r="AB109" s="87">
        <v>2487476.1363599999</v>
      </c>
      <c r="AC109" s="87">
        <f t="shared" si="442"/>
        <v>1826870.7326400001</v>
      </c>
      <c r="AD109" s="65">
        <f t="shared" si="443"/>
        <v>0.57655914368715533</v>
      </c>
      <c r="AE109" s="222">
        <v>4346547.0999999996</v>
      </c>
      <c r="AF109" s="87">
        <v>1574800.291</v>
      </c>
      <c r="AG109" s="87">
        <f t="shared" si="444"/>
        <v>2771746.8089999994</v>
      </c>
      <c r="AH109" s="65">
        <f t="shared" si="445"/>
        <v>0.36231064676602726</v>
      </c>
      <c r="AI109" s="222">
        <v>5174034.4000000004</v>
      </c>
      <c r="AJ109" s="87">
        <v>1639585.82476</v>
      </c>
      <c r="AK109" s="87">
        <f t="shared" si="446"/>
        <v>3534448.5752400002</v>
      </c>
      <c r="AL109" s="65">
        <f t="shared" si="447"/>
        <v>0.3168873065010932</v>
      </c>
      <c r="AM109" s="83">
        <v>6611408.5</v>
      </c>
      <c r="AN109" s="83">
        <v>1781918.5184099998</v>
      </c>
      <c r="AO109" s="83">
        <f t="shared" si="448"/>
        <v>4829489.98159</v>
      </c>
      <c r="AP109" s="66">
        <f t="shared" si="449"/>
        <v>0.26952176959115443</v>
      </c>
      <c r="AQ109" s="82">
        <v>2883669.5479200007</v>
      </c>
      <c r="AR109" s="83">
        <v>2066786.5378199997</v>
      </c>
      <c r="AS109" s="83">
        <f t="shared" si="450"/>
        <v>816883.010100001</v>
      </c>
      <c r="AT109" s="66">
        <f t="shared" si="451"/>
        <v>0.71672100546707196</v>
      </c>
      <c r="AU109" s="83">
        <v>2610246.2972800001</v>
      </c>
      <c r="AV109" s="83">
        <v>2043825.2065499998</v>
      </c>
      <c r="AW109" s="83">
        <f t="shared" si="452"/>
        <v>566421.09073000029</v>
      </c>
      <c r="AX109" s="39">
        <f t="shared" si="453"/>
        <v>0.78300090251244192</v>
      </c>
      <c r="AY109" s="82">
        <v>2703930.5098899994</v>
      </c>
      <c r="AZ109" s="83">
        <v>1909884.5833099999</v>
      </c>
      <c r="BA109" s="83">
        <f t="shared" si="454"/>
        <v>794045.9265799995</v>
      </c>
      <c r="BB109" s="66">
        <f t="shared" si="455"/>
        <v>0.70633641520162338</v>
      </c>
      <c r="BC109" s="213">
        <v>7656991.5</v>
      </c>
    </row>
    <row r="110" spans="1:55" s="74" customFormat="1" ht="12" customHeight="1" x14ac:dyDescent="0.15">
      <c r="A110" s="80" t="s">
        <v>216</v>
      </c>
      <c r="B110" s="81" t="s">
        <v>217</v>
      </c>
      <c r="C110" s="222">
        <v>600280.01551000006</v>
      </c>
      <c r="D110" s="87">
        <v>477596.98119000002</v>
      </c>
      <c r="E110" s="87">
        <f t="shared" si="430"/>
        <v>122683.03432000004</v>
      </c>
      <c r="F110" s="65">
        <f t="shared" si="431"/>
        <v>0.79562365704317495</v>
      </c>
      <c r="G110" s="222">
        <v>628876.1860000001</v>
      </c>
      <c r="H110" s="87">
        <v>520087.44646000001</v>
      </c>
      <c r="I110" s="87">
        <f t="shared" si="432"/>
        <v>108788.7395400001</v>
      </c>
      <c r="J110" s="65">
        <f t="shared" si="433"/>
        <v>0.82701087755929104</v>
      </c>
      <c r="K110" s="222">
        <v>714811.2</v>
      </c>
      <c r="L110" s="87">
        <v>559908.05278999999</v>
      </c>
      <c r="M110" s="87">
        <f t="shared" si="434"/>
        <v>154903.14720999997</v>
      </c>
      <c r="N110" s="65">
        <f t="shared" si="435"/>
        <v>0.78329501942610869</v>
      </c>
      <c r="O110" s="222">
        <v>807609</v>
      </c>
      <c r="P110" s="87">
        <v>616815.42761999997</v>
      </c>
      <c r="Q110" s="87">
        <f t="shared" si="436"/>
        <v>190793.57238000003</v>
      </c>
      <c r="R110" s="65">
        <f t="shared" si="437"/>
        <v>0.76375501959487813</v>
      </c>
      <c r="S110" s="222">
        <v>745786.39999999991</v>
      </c>
      <c r="T110" s="87">
        <v>621088.90666999994</v>
      </c>
      <c r="U110" s="87">
        <f t="shared" si="438"/>
        <v>124697.49332999997</v>
      </c>
      <c r="V110" s="65">
        <f t="shared" si="439"/>
        <v>0.83279730854571765</v>
      </c>
      <c r="W110" s="222">
        <v>1005397.3999999999</v>
      </c>
      <c r="X110" s="87">
        <v>615407.78243999998</v>
      </c>
      <c r="Y110" s="87">
        <f t="shared" si="440"/>
        <v>389989.61755999993</v>
      </c>
      <c r="Z110" s="65">
        <f t="shared" si="441"/>
        <v>0.61210401224431255</v>
      </c>
      <c r="AA110" s="222">
        <v>2191045.1</v>
      </c>
      <c r="AB110" s="87">
        <v>536603.38945000002</v>
      </c>
      <c r="AC110" s="87">
        <f t="shared" si="442"/>
        <v>1654441.71055</v>
      </c>
      <c r="AD110" s="65">
        <f t="shared" si="443"/>
        <v>0.24490750530420391</v>
      </c>
      <c r="AE110" s="222">
        <v>2933867.7</v>
      </c>
      <c r="AF110" s="87">
        <v>430828.15060000005</v>
      </c>
      <c r="AG110" s="87">
        <f t="shared" si="444"/>
        <v>2503039.5493999999</v>
      </c>
      <c r="AH110" s="65">
        <f t="shared" si="445"/>
        <v>0.14684648206870407</v>
      </c>
      <c r="AI110" s="222">
        <v>3952958.3</v>
      </c>
      <c r="AJ110" s="87">
        <v>510023.46492999996</v>
      </c>
      <c r="AK110" s="87">
        <f t="shared" si="446"/>
        <v>3442934.83507</v>
      </c>
      <c r="AL110" s="65">
        <f t="shared" si="447"/>
        <v>0.12902323430277521</v>
      </c>
      <c r="AM110" s="83">
        <v>5311957.9000000004</v>
      </c>
      <c r="AN110" s="83">
        <v>476329.18518999999</v>
      </c>
      <c r="AO110" s="83">
        <f t="shared" si="448"/>
        <v>4835628.7148100007</v>
      </c>
      <c r="AP110" s="66">
        <f t="shared" si="449"/>
        <v>8.9671114522575562E-2</v>
      </c>
      <c r="AQ110" s="82">
        <v>1396413.0877799999</v>
      </c>
      <c r="AR110" s="83">
        <v>729021.15802000009</v>
      </c>
      <c r="AS110" s="83">
        <f t="shared" si="450"/>
        <v>667391.92975999985</v>
      </c>
      <c r="AT110" s="66">
        <f t="shared" si="451"/>
        <v>0.52206697602568941</v>
      </c>
      <c r="AU110" s="83">
        <v>888881.09499999997</v>
      </c>
      <c r="AV110" s="83">
        <v>609505.81957000005</v>
      </c>
      <c r="AW110" s="83">
        <f t="shared" si="452"/>
        <v>279375.27542999992</v>
      </c>
      <c r="AX110" s="39">
        <f t="shared" si="453"/>
        <v>0.68570005932008271</v>
      </c>
      <c r="AY110" s="82">
        <v>1103071.6716700001</v>
      </c>
      <c r="AZ110" s="83">
        <v>645329.72756999999</v>
      </c>
      <c r="BA110" s="83">
        <f t="shared" si="454"/>
        <v>457741.94410000008</v>
      </c>
      <c r="BB110" s="66">
        <f t="shared" si="455"/>
        <v>0.58502973482493692</v>
      </c>
      <c r="BC110" s="213">
        <v>5325990.5999999996</v>
      </c>
    </row>
    <row r="111" spans="1:55" s="74" customFormat="1" ht="12" customHeight="1" x14ac:dyDescent="0.15">
      <c r="A111" s="80" t="s">
        <v>218</v>
      </c>
      <c r="B111" s="81" t="s">
        <v>219</v>
      </c>
      <c r="C111" s="222">
        <v>146899.57619999998</v>
      </c>
      <c r="D111" s="87">
        <v>100505.85586999998</v>
      </c>
      <c r="E111" s="87">
        <f t="shared" si="430"/>
        <v>46393.720329999996</v>
      </c>
      <c r="F111" s="65">
        <f t="shared" si="431"/>
        <v>0.68418070677864895</v>
      </c>
      <c r="G111" s="222">
        <v>173759.59199999998</v>
      </c>
      <c r="H111" s="87">
        <v>125035.71135</v>
      </c>
      <c r="I111" s="87">
        <f t="shared" si="432"/>
        <v>48723.880649999977</v>
      </c>
      <c r="J111" s="65">
        <f t="shared" si="433"/>
        <v>0.71959026785698266</v>
      </c>
      <c r="K111" s="222">
        <v>261422.90000000002</v>
      </c>
      <c r="L111" s="87">
        <v>211597.47514</v>
      </c>
      <c r="M111" s="87">
        <f t="shared" si="434"/>
        <v>49825.424860000028</v>
      </c>
      <c r="N111" s="65">
        <f t="shared" si="435"/>
        <v>0.80940680843185497</v>
      </c>
      <c r="O111" s="222">
        <v>414153.99999999994</v>
      </c>
      <c r="P111" s="87">
        <v>309567.95370000001</v>
      </c>
      <c r="Q111" s="87">
        <f t="shared" si="436"/>
        <v>104586.04629999993</v>
      </c>
      <c r="R111" s="65">
        <f t="shared" si="437"/>
        <v>0.74747063580214135</v>
      </c>
      <c r="S111" s="222">
        <v>485580.3000000001</v>
      </c>
      <c r="T111" s="87">
        <v>423308.10112000001</v>
      </c>
      <c r="U111" s="87">
        <f t="shared" si="438"/>
        <v>62272.198880000098</v>
      </c>
      <c r="V111" s="65">
        <f t="shared" si="439"/>
        <v>0.87175715555182098</v>
      </c>
      <c r="W111" s="222">
        <v>591033.80000000005</v>
      </c>
      <c r="X111" s="87">
        <v>481587.23641000001</v>
      </c>
      <c r="Y111" s="87">
        <f t="shared" si="440"/>
        <v>109446.56359000003</v>
      </c>
      <c r="Z111" s="65">
        <f t="shared" si="441"/>
        <v>0.81482181968273215</v>
      </c>
      <c r="AA111" s="222">
        <v>554140.72400000005</v>
      </c>
      <c r="AB111" s="87">
        <v>495407.93076000002</v>
      </c>
      <c r="AC111" s="87">
        <f t="shared" si="442"/>
        <v>58732.793240000028</v>
      </c>
      <c r="AD111" s="65">
        <f t="shared" si="443"/>
        <v>0.89401105044934392</v>
      </c>
      <c r="AE111" s="222">
        <v>860162.5</v>
      </c>
      <c r="AF111" s="87">
        <v>583315.11480999994</v>
      </c>
      <c r="AG111" s="87">
        <f t="shared" si="444"/>
        <v>276847.38519000006</v>
      </c>
      <c r="AH111" s="65">
        <f t="shared" si="445"/>
        <v>0.6781452514030778</v>
      </c>
      <c r="AI111" s="222">
        <v>919694.9</v>
      </c>
      <c r="AJ111" s="87">
        <v>739720.24999000004</v>
      </c>
      <c r="AK111" s="87">
        <f t="shared" si="446"/>
        <v>179974.65000999998</v>
      </c>
      <c r="AL111" s="65">
        <f t="shared" si="447"/>
        <v>0.80431048382458137</v>
      </c>
      <c r="AM111" s="83">
        <v>1212904.8</v>
      </c>
      <c r="AN111" s="83">
        <v>1036115.5266500001</v>
      </c>
      <c r="AO111" s="83">
        <f t="shared" si="448"/>
        <v>176789.27334999992</v>
      </c>
      <c r="AP111" s="66">
        <f t="shared" si="449"/>
        <v>0.85424307550765743</v>
      </c>
      <c r="AQ111" s="82">
        <v>1317672</v>
      </c>
      <c r="AR111" s="83">
        <v>1139531.2387099999</v>
      </c>
      <c r="AS111" s="83">
        <f t="shared" si="450"/>
        <v>178140.76129000005</v>
      </c>
      <c r="AT111" s="66">
        <f t="shared" si="451"/>
        <v>0.86480644554183439</v>
      </c>
      <c r="AU111" s="83">
        <v>1673441.996</v>
      </c>
      <c r="AV111" s="83">
        <v>1257148.0084099998</v>
      </c>
      <c r="AW111" s="83">
        <f t="shared" si="452"/>
        <v>416293.98759000027</v>
      </c>
      <c r="AX111" s="39">
        <f t="shared" si="453"/>
        <v>0.7512348867871963</v>
      </c>
      <c r="AY111" s="82">
        <v>1853034.36154</v>
      </c>
      <c r="AZ111" s="83">
        <v>1452242.33727</v>
      </c>
      <c r="BA111" s="83">
        <f t="shared" si="454"/>
        <v>400792.02426999994</v>
      </c>
      <c r="BB111" s="66">
        <f t="shared" si="455"/>
        <v>0.78371041973721745</v>
      </c>
      <c r="BC111" s="213">
        <v>2219314.7000000002</v>
      </c>
    </row>
    <row r="112" spans="1:55" s="74" customFormat="1" ht="12" customHeight="1" x14ac:dyDescent="0.15">
      <c r="A112" s="80" t="s">
        <v>220</v>
      </c>
      <c r="B112" s="81" t="s">
        <v>221</v>
      </c>
      <c r="C112" s="222">
        <v>283747.11430000002</v>
      </c>
      <c r="D112" s="87">
        <v>219605.07990000001</v>
      </c>
      <c r="E112" s="87">
        <f t="shared" si="430"/>
        <v>64142.034400000004</v>
      </c>
      <c r="F112" s="65">
        <f t="shared" si="431"/>
        <v>0.77394647851049525</v>
      </c>
      <c r="G112" s="222">
        <v>325460.93799999997</v>
      </c>
      <c r="H112" s="87">
        <v>252302.70901000002</v>
      </c>
      <c r="I112" s="87">
        <f t="shared" si="432"/>
        <v>73158.228989999945</v>
      </c>
      <c r="J112" s="65">
        <f t="shared" si="433"/>
        <v>0.77521656073516276</v>
      </c>
      <c r="K112" s="222">
        <v>414744.5</v>
      </c>
      <c r="L112" s="87">
        <v>327092.82354000001</v>
      </c>
      <c r="M112" s="87">
        <f t="shared" si="434"/>
        <v>87651.676459999988</v>
      </c>
      <c r="N112" s="65">
        <f t="shared" si="435"/>
        <v>0.78866102754828582</v>
      </c>
      <c r="O112" s="222">
        <v>625370.10000000009</v>
      </c>
      <c r="P112" s="87">
        <v>489064.23121999996</v>
      </c>
      <c r="Q112" s="87">
        <f t="shared" si="436"/>
        <v>136305.86878000014</v>
      </c>
      <c r="R112" s="65">
        <f t="shared" si="437"/>
        <v>0.78203967733666813</v>
      </c>
      <c r="S112" s="222">
        <v>737753.7</v>
      </c>
      <c r="T112" s="87">
        <v>583998.32452999998</v>
      </c>
      <c r="U112" s="87">
        <f t="shared" si="438"/>
        <v>153755.37546999997</v>
      </c>
      <c r="V112" s="65">
        <f t="shared" si="439"/>
        <v>0.79158982805508127</v>
      </c>
      <c r="W112" s="222">
        <v>1191132.7497999999</v>
      </c>
      <c r="X112" s="87">
        <v>803491.45897000004</v>
      </c>
      <c r="Y112" s="87">
        <f t="shared" si="440"/>
        <v>387641.29082999984</v>
      </c>
      <c r="Z112" s="65">
        <f t="shared" si="441"/>
        <v>0.67456079862207829</v>
      </c>
      <c r="AA112" s="222">
        <v>1296301.4205100001</v>
      </c>
      <c r="AB112" s="87">
        <v>1055015.7553599998</v>
      </c>
      <c r="AC112" s="87">
        <f t="shared" si="442"/>
        <v>241285.66515000025</v>
      </c>
      <c r="AD112" s="65">
        <f t="shared" si="443"/>
        <v>0.81386607980798797</v>
      </c>
      <c r="AE112" s="222">
        <v>1688778.4457699999</v>
      </c>
      <c r="AF112" s="87">
        <v>1137349.5543300002</v>
      </c>
      <c r="AG112" s="87">
        <f t="shared" si="444"/>
        <v>551428.89143999969</v>
      </c>
      <c r="AH112" s="65">
        <f t="shared" si="445"/>
        <v>0.67347469834115792</v>
      </c>
      <c r="AI112" s="222">
        <v>1801503.7628499998</v>
      </c>
      <c r="AJ112" s="87">
        <v>1442380.98214</v>
      </c>
      <c r="AK112" s="87">
        <f t="shared" si="446"/>
        <v>359122.78070999985</v>
      </c>
      <c r="AL112" s="65">
        <f t="shared" si="447"/>
        <v>0.80065388254206948</v>
      </c>
      <c r="AM112" s="83">
        <v>1760104.3</v>
      </c>
      <c r="AN112" s="83">
        <v>1392018.2612200002</v>
      </c>
      <c r="AO112" s="83">
        <f t="shared" si="448"/>
        <v>368086.03877999983</v>
      </c>
      <c r="AP112" s="66">
        <f t="shared" si="449"/>
        <v>0.79087259841362822</v>
      </c>
      <c r="AQ112" s="82">
        <v>1827656.3</v>
      </c>
      <c r="AR112" s="83">
        <v>1506840.3133899998</v>
      </c>
      <c r="AS112" s="83">
        <f t="shared" si="450"/>
        <v>320815.98661000025</v>
      </c>
      <c r="AT112" s="66">
        <f t="shared" si="451"/>
        <v>0.82446590936709474</v>
      </c>
      <c r="AU112" s="83">
        <v>2161925.2779999999</v>
      </c>
      <c r="AV112" s="83">
        <v>1811129.6488599996</v>
      </c>
      <c r="AW112" s="83">
        <f t="shared" si="452"/>
        <v>350795.62914000032</v>
      </c>
      <c r="AX112" s="39">
        <f t="shared" si="453"/>
        <v>0.83773924440879755</v>
      </c>
      <c r="AY112" s="82">
        <v>2800311.5241799997</v>
      </c>
      <c r="AZ112" s="83">
        <v>1816762.3230099999</v>
      </c>
      <c r="BA112" s="83">
        <f t="shared" si="454"/>
        <v>983549.20116999978</v>
      </c>
      <c r="BB112" s="66">
        <f t="shared" si="455"/>
        <v>0.64877150535670947</v>
      </c>
      <c r="BC112" s="213">
        <v>2722360.2</v>
      </c>
    </row>
    <row r="113" spans="1:55" s="74" customFormat="1" ht="12" customHeight="1" x14ac:dyDescent="0.15">
      <c r="A113" s="80" t="s">
        <v>222</v>
      </c>
      <c r="B113" s="81" t="s">
        <v>223</v>
      </c>
      <c r="C113" s="222">
        <v>1520646.8942</v>
      </c>
      <c r="D113" s="87">
        <v>1257997.94413</v>
      </c>
      <c r="E113" s="87">
        <f t="shared" si="430"/>
        <v>262648.95007000002</v>
      </c>
      <c r="F113" s="65">
        <f t="shared" si="431"/>
        <v>0.82727814651002363</v>
      </c>
      <c r="G113" s="222">
        <v>1652551.672</v>
      </c>
      <c r="H113" s="87">
        <v>1525692.6095199999</v>
      </c>
      <c r="I113" s="87">
        <f t="shared" si="432"/>
        <v>126859.06248000008</v>
      </c>
      <c r="J113" s="65">
        <f t="shared" si="433"/>
        <v>0.92323443518926762</v>
      </c>
      <c r="K113" s="222">
        <v>1873308.6</v>
      </c>
      <c r="L113" s="87">
        <v>1558321.6709100001</v>
      </c>
      <c r="M113" s="87">
        <f t="shared" si="434"/>
        <v>314986.92908999999</v>
      </c>
      <c r="N113" s="65">
        <f t="shared" si="435"/>
        <v>0.83185529117306145</v>
      </c>
      <c r="O113" s="222">
        <v>2135184.9</v>
      </c>
      <c r="P113" s="87">
        <v>1409051.33051</v>
      </c>
      <c r="Q113" s="87">
        <f t="shared" si="436"/>
        <v>726133.56948999991</v>
      </c>
      <c r="R113" s="65">
        <f t="shared" si="437"/>
        <v>0.65992005212756988</v>
      </c>
      <c r="S113" s="222">
        <v>1708861.4000000001</v>
      </c>
      <c r="T113" s="87">
        <v>1501585.3235299999</v>
      </c>
      <c r="U113" s="87">
        <f t="shared" si="438"/>
        <v>207276.0764700002</v>
      </c>
      <c r="V113" s="65">
        <f t="shared" si="439"/>
        <v>0.8787051562695487</v>
      </c>
      <c r="W113" s="222">
        <v>2472165.3882399998</v>
      </c>
      <c r="X113" s="87">
        <v>1938870.3907999999</v>
      </c>
      <c r="Y113" s="87">
        <f t="shared" si="440"/>
        <v>533294.99743999983</v>
      </c>
      <c r="Z113" s="65">
        <f t="shared" si="441"/>
        <v>0.7842802103868679</v>
      </c>
      <c r="AA113" s="222">
        <v>2334872.6000000006</v>
      </c>
      <c r="AB113" s="87">
        <v>2091824.7873200001</v>
      </c>
      <c r="AC113" s="87">
        <f t="shared" si="442"/>
        <v>243047.81268000044</v>
      </c>
      <c r="AD113" s="65">
        <f t="shared" si="443"/>
        <v>0.8959053214809235</v>
      </c>
      <c r="AE113" s="222">
        <v>2793025.3</v>
      </c>
      <c r="AF113" s="87">
        <v>2164576.3519700002</v>
      </c>
      <c r="AG113" s="87">
        <f t="shared" si="444"/>
        <v>628448.94802999962</v>
      </c>
      <c r="AH113" s="65">
        <f t="shared" si="445"/>
        <v>0.77499346388663226</v>
      </c>
      <c r="AI113" s="222">
        <v>2561015.8608000004</v>
      </c>
      <c r="AJ113" s="87">
        <v>2156290.1943800002</v>
      </c>
      <c r="AK113" s="87">
        <f t="shared" si="446"/>
        <v>404725.66642000014</v>
      </c>
      <c r="AL113" s="65">
        <f t="shared" si="447"/>
        <v>0.84196674740875155</v>
      </c>
      <c r="AM113" s="83">
        <v>2285761.6</v>
      </c>
      <c r="AN113" s="83">
        <v>1597391.94187</v>
      </c>
      <c r="AO113" s="83">
        <f t="shared" si="448"/>
        <v>688369.65813000011</v>
      </c>
      <c r="AP113" s="66">
        <f t="shared" si="449"/>
        <v>0.69884450848679924</v>
      </c>
      <c r="AQ113" s="82">
        <v>2634735</v>
      </c>
      <c r="AR113" s="83">
        <v>1828697.04926</v>
      </c>
      <c r="AS113" s="83">
        <f t="shared" si="450"/>
        <v>806037.95074</v>
      </c>
      <c r="AT113" s="66">
        <f t="shared" si="451"/>
        <v>0.69407247759641866</v>
      </c>
      <c r="AU113" s="83">
        <v>2109693.6540000001</v>
      </c>
      <c r="AV113" s="83">
        <v>1799859.0473499999</v>
      </c>
      <c r="AW113" s="83">
        <f t="shared" si="452"/>
        <v>309834.60665000021</v>
      </c>
      <c r="AX113" s="39">
        <f t="shared" si="453"/>
        <v>0.85313763158809774</v>
      </c>
      <c r="AY113" s="82">
        <v>2523427.0514099998</v>
      </c>
      <c r="AZ113" s="83">
        <v>1635701.4602900001</v>
      </c>
      <c r="BA113" s="83">
        <f t="shared" si="454"/>
        <v>887725.59111999976</v>
      </c>
      <c r="BB113" s="66">
        <f t="shared" si="455"/>
        <v>0.64820635864073395</v>
      </c>
      <c r="BC113" s="213">
        <v>3565450.2</v>
      </c>
    </row>
    <row r="114" spans="1:55" s="74" customFormat="1" ht="12" customHeight="1" x14ac:dyDescent="0.15">
      <c r="A114" s="80" t="s">
        <v>224</v>
      </c>
      <c r="B114" s="81" t="s">
        <v>225</v>
      </c>
      <c r="C114" s="222">
        <v>4273627.6041999999</v>
      </c>
      <c r="D114" s="87">
        <v>3652654.77355</v>
      </c>
      <c r="E114" s="87">
        <f t="shared" si="430"/>
        <v>620972.8306499999</v>
      </c>
      <c r="F114" s="65">
        <f t="shared" si="431"/>
        <v>0.85469655099575703</v>
      </c>
      <c r="G114" s="222">
        <v>4685614.8333399985</v>
      </c>
      <c r="H114" s="87">
        <v>4453712.3243300002</v>
      </c>
      <c r="I114" s="87">
        <f t="shared" si="432"/>
        <v>231902.50900999829</v>
      </c>
      <c r="J114" s="65">
        <f t="shared" si="433"/>
        <v>0.95050756042517182</v>
      </c>
      <c r="K114" s="222">
        <v>6010950.2210200001</v>
      </c>
      <c r="L114" s="87">
        <v>5497749.1620500004</v>
      </c>
      <c r="M114" s="87">
        <f t="shared" si="434"/>
        <v>513201.05896999966</v>
      </c>
      <c r="N114" s="65">
        <f t="shared" si="435"/>
        <v>0.9146223076053166</v>
      </c>
      <c r="O114" s="222">
        <v>6720983.3000000007</v>
      </c>
      <c r="P114" s="87">
        <v>5967347.6861699997</v>
      </c>
      <c r="Q114" s="87">
        <f t="shared" si="436"/>
        <v>753635.61383000109</v>
      </c>
      <c r="R114" s="65">
        <f t="shared" si="437"/>
        <v>0.88786825079151721</v>
      </c>
      <c r="S114" s="222">
        <v>7707395.54</v>
      </c>
      <c r="T114" s="87">
        <v>6895217.983430001</v>
      </c>
      <c r="U114" s="87">
        <f t="shared" si="438"/>
        <v>812177.55656999908</v>
      </c>
      <c r="V114" s="65">
        <f t="shared" si="439"/>
        <v>0.89462360503558647</v>
      </c>
      <c r="W114" s="222">
        <v>8190915.5048000012</v>
      </c>
      <c r="X114" s="87">
        <v>7071889.6010499997</v>
      </c>
      <c r="Y114" s="87">
        <f t="shared" si="440"/>
        <v>1119025.9037500015</v>
      </c>
      <c r="Z114" s="65">
        <f t="shared" si="441"/>
        <v>0.8633820721146207</v>
      </c>
      <c r="AA114" s="222">
        <v>10311878.799999999</v>
      </c>
      <c r="AB114" s="87">
        <v>7549933.6045699995</v>
      </c>
      <c r="AC114" s="87">
        <f t="shared" si="442"/>
        <v>2761945.1954299994</v>
      </c>
      <c r="AD114" s="65">
        <f t="shared" si="443"/>
        <v>0.73215887725231998</v>
      </c>
      <c r="AE114" s="222">
        <v>13345746.199999999</v>
      </c>
      <c r="AF114" s="87">
        <v>8513844.4303400014</v>
      </c>
      <c r="AG114" s="87">
        <f t="shared" si="444"/>
        <v>4831901.7696599979</v>
      </c>
      <c r="AH114" s="65">
        <f t="shared" si="445"/>
        <v>0.63794442834076992</v>
      </c>
      <c r="AI114" s="222">
        <v>14767714.56433</v>
      </c>
      <c r="AJ114" s="87">
        <v>9805275.5044799987</v>
      </c>
      <c r="AK114" s="87">
        <f t="shared" si="446"/>
        <v>4962439.0598500017</v>
      </c>
      <c r="AL114" s="65">
        <f t="shared" si="447"/>
        <v>0.66396702494262061</v>
      </c>
      <c r="AM114" s="83">
        <v>17474029.100000001</v>
      </c>
      <c r="AN114" s="83">
        <v>11421571.87379</v>
      </c>
      <c r="AO114" s="83">
        <f t="shared" si="448"/>
        <v>6052457.2262100019</v>
      </c>
      <c r="AP114" s="66">
        <f t="shared" si="449"/>
        <v>0.65363127235435348</v>
      </c>
      <c r="AQ114" s="82">
        <v>14545733.275450001</v>
      </c>
      <c r="AR114" s="83">
        <v>12649700.347210001</v>
      </c>
      <c r="AS114" s="83">
        <f t="shared" si="450"/>
        <v>1896032.9282399993</v>
      </c>
      <c r="AT114" s="66">
        <f t="shared" si="451"/>
        <v>0.86965023403529018</v>
      </c>
      <c r="AU114" s="83">
        <v>16407100.1785</v>
      </c>
      <c r="AV114" s="83">
        <v>14187948.532420002</v>
      </c>
      <c r="AW114" s="83">
        <f t="shared" si="452"/>
        <v>2219151.6460799985</v>
      </c>
      <c r="AX114" s="39">
        <f t="shared" si="453"/>
        <v>0.86474443247515531</v>
      </c>
      <c r="AY114" s="82">
        <v>19734527.034080002</v>
      </c>
      <c r="AZ114" s="83">
        <v>14047254.27461</v>
      </c>
      <c r="BA114" s="83">
        <f t="shared" si="454"/>
        <v>5687272.7594700027</v>
      </c>
      <c r="BB114" s="66">
        <f t="shared" si="455"/>
        <v>0.71181104317075738</v>
      </c>
      <c r="BC114" s="213">
        <v>22104567.800000001</v>
      </c>
    </row>
    <row r="115" spans="1:55" s="74" customFormat="1" ht="12" customHeight="1" x14ac:dyDescent="0.15">
      <c r="A115" s="80"/>
      <c r="B115" s="81"/>
      <c r="C115" s="222"/>
      <c r="D115" s="87"/>
      <c r="E115" s="87"/>
      <c r="F115" s="65"/>
      <c r="G115" s="222"/>
      <c r="H115" s="87"/>
      <c r="I115" s="87"/>
      <c r="J115" s="65"/>
      <c r="K115" s="222"/>
      <c r="L115" s="87"/>
      <c r="M115" s="87"/>
      <c r="N115" s="65"/>
      <c r="O115" s="222"/>
      <c r="P115" s="87"/>
      <c r="Q115" s="87"/>
      <c r="R115" s="65"/>
      <c r="S115" s="222"/>
      <c r="T115" s="87"/>
      <c r="U115" s="87"/>
      <c r="V115" s="65"/>
      <c r="W115" s="222"/>
      <c r="X115" s="87"/>
      <c r="Y115" s="87"/>
      <c r="Z115" s="65"/>
      <c r="AA115" s="222"/>
      <c r="AB115" s="87"/>
      <c r="AC115" s="87"/>
      <c r="AD115" s="65"/>
      <c r="AE115" s="222"/>
      <c r="AF115" s="87"/>
      <c r="AG115" s="87"/>
      <c r="AH115" s="65"/>
      <c r="AI115" s="222"/>
      <c r="AJ115" s="87"/>
      <c r="AK115" s="87"/>
      <c r="AL115" s="65"/>
      <c r="AM115" s="83"/>
      <c r="AN115" s="37"/>
      <c r="AO115" s="37"/>
      <c r="AP115" s="65"/>
      <c r="AQ115" s="82"/>
      <c r="AR115" s="37"/>
      <c r="AS115" s="37"/>
      <c r="AT115" s="65"/>
      <c r="AU115" s="83"/>
      <c r="AV115" s="37"/>
      <c r="AW115" s="37"/>
      <c r="AX115" s="38"/>
      <c r="AY115" s="82"/>
      <c r="AZ115" s="37"/>
      <c r="BA115" s="37"/>
      <c r="BB115" s="65"/>
      <c r="BC115" s="213"/>
    </row>
    <row r="116" spans="1:55" s="77" customFormat="1" ht="12" customHeight="1" x14ac:dyDescent="0.15">
      <c r="A116" s="75">
        <v>1.99</v>
      </c>
      <c r="B116" s="76" t="s">
        <v>226</v>
      </c>
      <c r="C116" s="220">
        <f>SUM(C118:C119)</f>
        <v>1851672.3136399998</v>
      </c>
      <c r="D116" s="221">
        <f t="shared" ref="D116:E116" si="456">SUM(D118:D119)</f>
        <v>1469842.9384499998</v>
      </c>
      <c r="E116" s="221">
        <f t="shared" si="456"/>
        <v>381829.37519000005</v>
      </c>
      <c r="F116" s="64">
        <f>+D116/C116</f>
        <v>0.7937921454150797</v>
      </c>
      <c r="G116" s="220">
        <f>SUM(G118:G119)</f>
        <v>2217025.5693000006</v>
      </c>
      <c r="H116" s="221">
        <f t="shared" ref="H116:I116" si="457">SUM(H118:H119)</f>
        <v>1829127.4579599998</v>
      </c>
      <c r="I116" s="221">
        <f t="shared" si="457"/>
        <v>387898.11134000076</v>
      </c>
      <c r="J116" s="64">
        <f>+H116/G116</f>
        <v>0.82503669930046186</v>
      </c>
      <c r="K116" s="220">
        <f>SUM(K118:K119)</f>
        <v>2466517</v>
      </c>
      <c r="L116" s="221">
        <f t="shared" ref="L116:M116" si="458">SUM(L118:L119)</f>
        <v>1900021.7305400001</v>
      </c>
      <c r="M116" s="221">
        <f t="shared" si="458"/>
        <v>566495.26945999986</v>
      </c>
      <c r="N116" s="64">
        <f>+L116/K116</f>
        <v>0.77032581998826688</v>
      </c>
      <c r="O116" s="220">
        <f>SUM(O118:O119)</f>
        <v>3412428.5550000002</v>
      </c>
      <c r="P116" s="221">
        <f t="shared" ref="P116:Q116" si="459">SUM(P118:P119)</f>
        <v>2559412.0958599998</v>
      </c>
      <c r="Q116" s="221">
        <f t="shared" si="459"/>
        <v>853016.45914000017</v>
      </c>
      <c r="R116" s="64">
        <f>+P116/O116</f>
        <v>0.75002657333583345</v>
      </c>
      <c r="S116" s="220">
        <f>SUM(S118:S119)</f>
        <v>3213380.7999999993</v>
      </c>
      <c r="T116" s="221">
        <f t="shared" ref="T116:U116" si="460">SUM(T118:T119)</f>
        <v>2558433.1361800004</v>
      </c>
      <c r="U116" s="221">
        <f t="shared" si="460"/>
        <v>654947.66381999897</v>
      </c>
      <c r="V116" s="64">
        <f>+T116/S116</f>
        <v>0.79618112368755078</v>
      </c>
      <c r="W116" s="220">
        <f>SUM(W118:W119)</f>
        <v>2926777.8340000003</v>
      </c>
      <c r="X116" s="221">
        <f t="shared" ref="X116:Y116" si="461">SUM(X118:X119)</f>
        <v>2400986.2140099998</v>
      </c>
      <c r="Y116" s="221">
        <f t="shared" si="461"/>
        <v>525791.6199900005</v>
      </c>
      <c r="Z116" s="64">
        <f>+X116/W116</f>
        <v>0.82035137280255876</v>
      </c>
      <c r="AA116" s="220">
        <f>SUM(AA118:AA119)</f>
        <v>6380712.0159999998</v>
      </c>
      <c r="AB116" s="221">
        <f t="shared" ref="AB116" si="462">SUM(AB118:AB119)</f>
        <v>2415777.9175800001</v>
      </c>
      <c r="AC116" s="221">
        <f>+AA116-AB116</f>
        <v>3964934.0984199997</v>
      </c>
      <c r="AD116" s="64">
        <f>+AB116/AA116</f>
        <v>0.37860632348275536</v>
      </c>
      <c r="AE116" s="220">
        <f>SUM(AE118:AE119)</f>
        <v>9405773.9900000002</v>
      </c>
      <c r="AF116" s="221">
        <f t="shared" ref="AF116" si="463">SUM(AF118:AF119)</f>
        <v>2602404.5777800004</v>
      </c>
      <c r="AG116" s="221">
        <f>+AE116-AF116</f>
        <v>6803369.4122199994</v>
      </c>
      <c r="AH116" s="64">
        <f>+AF116/AE116</f>
        <v>0.27668159797873265</v>
      </c>
      <c r="AI116" s="220">
        <f>SUM(AI118:AI119)</f>
        <v>6070677.4466099991</v>
      </c>
      <c r="AJ116" s="221">
        <f t="shared" ref="AJ116" si="464">SUM(AJ118:AJ119)</f>
        <v>3638810.4535300001</v>
      </c>
      <c r="AK116" s="221">
        <f>+AI116-AJ116</f>
        <v>2431866.993079999</v>
      </c>
      <c r="AL116" s="64">
        <f>+AJ116/AI116</f>
        <v>0.59940764198598506</v>
      </c>
      <c r="AM116" s="34">
        <f>SUM(AM118:AM119)</f>
        <v>8780411.3023600001</v>
      </c>
      <c r="AN116" s="34">
        <f t="shared" ref="AN116" si="465">SUM(AN118:AN119)</f>
        <v>3744353.0095300004</v>
      </c>
      <c r="AO116" s="34">
        <f>+AM116-AN116</f>
        <v>5036058.2928299997</v>
      </c>
      <c r="AP116" s="63">
        <f>+AN116/AM116</f>
        <v>0.42644391937808113</v>
      </c>
      <c r="AQ116" s="61">
        <f>SUM(AQ118:AQ119)</f>
        <v>5936601.0003599999</v>
      </c>
      <c r="AR116" s="34">
        <f t="shared" ref="AR116" si="466">SUM(AR118:AR119)</f>
        <v>3844330.5530700004</v>
      </c>
      <c r="AS116" s="34">
        <f>+AQ116-AR116</f>
        <v>2092270.4472899996</v>
      </c>
      <c r="AT116" s="63">
        <f>+AR116/AQ116</f>
        <v>0.64756424641589982</v>
      </c>
      <c r="AU116" s="34">
        <f>SUM(AU118:AU119)</f>
        <v>7537368.1672900002</v>
      </c>
      <c r="AV116" s="34">
        <f t="shared" ref="AV116" si="467">SUM(AV118:AV119)</f>
        <v>4489396.5474100001</v>
      </c>
      <c r="AW116" s="34">
        <f>+AU116-AV116</f>
        <v>3047971.6198800001</v>
      </c>
      <c r="AX116" s="35">
        <f>+AV116/AU116</f>
        <v>0.59561858300788384</v>
      </c>
      <c r="AY116" s="61">
        <f>SUM(AY118:AY119)</f>
        <v>10661800.747169999</v>
      </c>
      <c r="AZ116" s="34">
        <f t="shared" ref="AZ116" si="468">SUM(AZ118:AZ119)</f>
        <v>4659402.4638999999</v>
      </c>
      <c r="BA116" s="34">
        <f>+AY116-AZ116</f>
        <v>6002398.2832699995</v>
      </c>
      <c r="BB116" s="63">
        <f>+AZ116/AY116</f>
        <v>0.43701833999634276</v>
      </c>
      <c r="BC116" s="211">
        <f>SUM(BC118:BC119)</f>
        <v>16670531.6</v>
      </c>
    </row>
    <row r="117" spans="1:55" s="74" customFormat="1" ht="12" customHeight="1" x14ac:dyDescent="0.15">
      <c r="A117" s="80"/>
      <c r="B117" s="81"/>
      <c r="C117" s="222"/>
      <c r="D117" s="87"/>
      <c r="E117" s="87"/>
      <c r="F117" s="65"/>
      <c r="G117" s="222"/>
      <c r="H117" s="87"/>
      <c r="I117" s="87"/>
      <c r="J117" s="65"/>
      <c r="K117" s="222"/>
      <c r="L117" s="87"/>
      <c r="M117" s="87"/>
      <c r="N117" s="65"/>
      <c r="O117" s="222"/>
      <c r="P117" s="87"/>
      <c r="Q117" s="87"/>
      <c r="R117" s="65"/>
      <c r="S117" s="222"/>
      <c r="T117" s="87"/>
      <c r="U117" s="87"/>
      <c r="V117" s="65"/>
      <c r="W117" s="222"/>
      <c r="X117" s="87"/>
      <c r="Y117" s="87"/>
      <c r="Z117" s="65"/>
      <c r="AA117" s="222"/>
      <c r="AB117" s="87"/>
      <c r="AC117" s="87"/>
      <c r="AD117" s="65"/>
      <c r="AE117" s="222"/>
      <c r="AF117" s="87"/>
      <c r="AG117" s="87"/>
      <c r="AH117" s="65"/>
      <c r="AI117" s="222"/>
      <c r="AJ117" s="87"/>
      <c r="AK117" s="87"/>
      <c r="AL117" s="65"/>
      <c r="AM117" s="83"/>
      <c r="AN117" s="37"/>
      <c r="AO117" s="37"/>
      <c r="AP117" s="65"/>
      <c r="AQ117" s="82"/>
      <c r="AR117" s="37"/>
      <c r="AS117" s="37"/>
      <c r="AT117" s="65"/>
      <c r="AU117" s="83"/>
      <c r="AV117" s="37"/>
      <c r="AW117" s="37"/>
      <c r="AX117" s="38"/>
      <c r="AY117" s="82"/>
      <c r="AZ117" s="37"/>
      <c r="BA117" s="37"/>
      <c r="BB117" s="65"/>
      <c r="BC117" s="213"/>
    </row>
    <row r="118" spans="1:55" s="74" customFormat="1" ht="12" customHeight="1" x14ac:dyDescent="0.15">
      <c r="A118" s="80" t="s">
        <v>227</v>
      </c>
      <c r="B118" s="81" t="s">
        <v>228</v>
      </c>
      <c r="C118" s="222">
        <v>0</v>
      </c>
      <c r="D118" s="87">
        <v>0</v>
      </c>
      <c r="E118" s="87">
        <f t="shared" ref="E118:E119" si="469">+C118-D118</f>
        <v>0</v>
      </c>
      <c r="F118" s="66" t="s">
        <v>12</v>
      </c>
      <c r="G118" s="222">
        <v>0</v>
      </c>
      <c r="H118" s="87">
        <v>0</v>
      </c>
      <c r="I118" s="87">
        <f t="shared" ref="I118:I119" si="470">+G118-H118</f>
        <v>0</v>
      </c>
      <c r="J118" s="66" t="s">
        <v>12</v>
      </c>
      <c r="K118" s="222">
        <v>0</v>
      </c>
      <c r="L118" s="87">
        <v>0</v>
      </c>
      <c r="M118" s="87">
        <f t="shared" ref="M118:M119" si="471">+K118-L118</f>
        <v>0</v>
      </c>
      <c r="N118" s="66" t="s">
        <v>12</v>
      </c>
      <c r="O118" s="222">
        <v>700000</v>
      </c>
      <c r="P118" s="87">
        <v>600000</v>
      </c>
      <c r="Q118" s="87">
        <f t="shared" ref="Q118:Q119" si="472">+O118-P118</f>
        <v>100000</v>
      </c>
      <c r="R118" s="65">
        <f t="shared" ref="R118:R119" si="473">+P118/O118</f>
        <v>0.8571428571428571</v>
      </c>
      <c r="S118" s="222">
        <v>361500</v>
      </c>
      <c r="T118" s="87">
        <v>361494.47200000001</v>
      </c>
      <c r="U118" s="87">
        <f t="shared" ref="U118:U119" si="474">+S118-T118</f>
        <v>5.5279999999911524</v>
      </c>
      <c r="V118" s="65">
        <f t="shared" ref="V118:V119" si="475">+T118/S118</f>
        <v>0.9999847081604426</v>
      </c>
      <c r="W118" s="222">
        <v>0</v>
      </c>
      <c r="X118" s="87">
        <v>0</v>
      </c>
      <c r="Y118" s="87">
        <f t="shared" ref="Y118:Y119" si="476">+W118-X118</f>
        <v>0</v>
      </c>
      <c r="Z118" s="66" t="s">
        <v>12</v>
      </c>
      <c r="AA118" s="222">
        <v>0</v>
      </c>
      <c r="AB118" s="87">
        <v>0</v>
      </c>
      <c r="AC118" s="87">
        <f t="shared" ref="AC118:AC119" si="477">+AA118-AB118</f>
        <v>0</v>
      </c>
      <c r="AD118" s="66" t="s">
        <v>12</v>
      </c>
      <c r="AE118" s="222">
        <v>0</v>
      </c>
      <c r="AF118" s="87">
        <v>0</v>
      </c>
      <c r="AG118" s="87">
        <f t="shared" ref="AG118:AG119" si="478">+AE118-AF118</f>
        <v>0</v>
      </c>
      <c r="AH118" s="66" t="s">
        <v>12</v>
      </c>
      <c r="AI118" s="222">
        <v>0</v>
      </c>
      <c r="AJ118" s="87">
        <v>0</v>
      </c>
      <c r="AK118" s="87">
        <f t="shared" ref="AK118:AK119" si="479">+AI118-AJ118</f>
        <v>0</v>
      </c>
      <c r="AL118" s="66" t="s">
        <v>12</v>
      </c>
      <c r="AM118" s="83">
        <v>25</v>
      </c>
      <c r="AN118" s="83">
        <v>0</v>
      </c>
      <c r="AO118" s="83">
        <f t="shared" ref="AO118:AO119" si="480">+AM118-AN118</f>
        <v>25</v>
      </c>
      <c r="AP118" s="66" t="s">
        <v>12</v>
      </c>
      <c r="AQ118" s="82">
        <v>0</v>
      </c>
      <c r="AR118" s="83">
        <v>0</v>
      </c>
      <c r="AS118" s="83">
        <f t="shared" ref="AS118:AS119" si="481">+AQ118-AR118</f>
        <v>0</v>
      </c>
      <c r="AT118" s="66" t="s">
        <v>12</v>
      </c>
      <c r="AU118" s="83">
        <v>0</v>
      </c>
      <c r="AV118" s="83">
        <v>0</v>
      </c>
      <c r="AW118" s="83">
        <f t="shared" ref="AW118:AW119" si="482">+AU118-AV118</f>
        <v>0</v>
      </c>
      <c r="AX118" s="39" t="s">
        <v>12</v>
      </c>
      <c r="AY118" s="82">
        <v>0</v>
      </c>
      <c r="AZ118" s="83">
        <v>0</v>
      </c>
      <c r="BA118" s="83">
        <f t="shared" ref="BA118:BA119" si="483">+AY118-AZ118</f>
        <v>0</v>
      </c>
      <c r="BB118" s="66" t="s">
        <v>12</v>
      </c>
      <c r="BC118" s="213">
        <v>0</v>
      </c>
    </row>
    <row r="119" spans="1:55" s="74" customFormat="1" ht="12" customHeight="1" x14ac:dyDescent="0.15">
      <c r="A119" s="80" t="s">
        <v>229</v>
      </c>
      <c r="B119" s="81" t="s">
        <v>230</v>
      </c>
      <c r="C119" s="222">
        <v>1851672.3136399998</v>
      </c>
      <c r="D119" s="87">
        <v>1469842.9384499998</v>
      </c>
      <c r="E119" s="87">
        <f t="shared" si="469"/>
        <v>381829.37519000005</v>
      </c>
      <c r="F119" s="65">
        <f t="shared" ref="F119" si="484">+D119/C119</f>
        <v>0.7937921454150797</v>
      </c>
      <c r="G119" s="222">
        <v>2217025.5693000006</v>
      </c>
      <c r="H119" s="87">
        <v>1829127.4579599998</v>
      </c>
      <c r="I119" s="87">
        <f t="shared" si="470"/>
        <v>387898.11134000076</v>
      </c>
      <c r="J119" s="65">
        <f t="shared" ref="J119" si="485">+H119/G119</f>
        <v>0.82503669930046186</v>
      </c>
      <c r="K119" s="222">
        <v>2466517</v>
      </c>
      <c r="L119" s="87">
        <v>1900021.7305400001</v>
      </c>
      <c r="M119" s="87">
        <f t="shared" si="471"/>
        <v>566495.26945999986</v>
      </c>
      <c r="N119" s="65">
        <f t="shared" ref="N119" si="486">+L119/K119</f>
        <v>0.77032581998826688</v>
      </c>
      <c r="O119" s="222">
        <v>2712428.5550000002</v>
      </c>
      <c r="P119" s="87">
        <v>1959412.09586</v>
      </c>
      <c r="Q119" s="87">
        <f t="shared" si="472"/>
        <v>753016.45914000017</v>
      </c>
      <c r="R119" s="65">
        <f t="shared" si="473"/>
        <v>0.72238293327508485</v>
      </c>
      <c r="S119" s="222">
        <v>2851880.7999999993</v>
      </c>
      <c r="T119" s="87">
        <v>2196938.6641800003</v>
      </c>
      <c r="U119" s="87">
        <f t="shared" si="474"/>
        <v>654942.13581999904</v>
      </c>
      <c r="V119" s="65">
        <f t="shared" si="475"/>
        <v>0.77034729648588429</v>
      </c>
      <c r="W119" s="222">
        <v>2926777.8340000003</v>
      </c>
      <c r="X119" s="87">
        <v>2400986.2140099998</v>
      </c>
      <c r="Y119" s="87">
        <f t="shared" si="476"/>
        <v>525791.6199900005</v>
      </c>
      <c r="Z119" s="65">
        <f t="shared" ref="Z119" si="487">+X119/W119</f>
        <v>0.82035137280255876</v>
      </c>
      <c r="AA119" s="222">
        <v>6380712.0159999998</v>
      </c>
      <c r="AB119" s="87">
        <v>2415777.9175800001</v>
      </c>
      <c r="AC119" s="87">
        <f t="shared" si="477"/>
        <v>3964934.0984199997</v>
      </c>
      <c r="AD119" s="65">
        <f t="shared" ref="AD119" si="488">+AB119/AA119</f>
        <v>0.37860632348275536</v>
      </c>
      <c r="AE119" s="222">
        <v>9405773.9900000002</v>
      </c>
      <c r="AF119" s="87">
        <v>2602404.5777800004</v>
      </c>
      <c r="AG119" s="87">
        <f t="shared" si="478"/>
        <v>6803369.4122199994</v>
      </c>
      <c r="AH119" s="65">
        <f t="shared" ref="AH119" si="489">+AF119/AE119</f>
        <v>0.27668159797873265</v>
      </c>
      <c r="AI119" s="222">
        <v>6070677.4466099991</v>
      </c>
      <c r="AJ119" s="87">
        <v>3638810.4535300001</v>
      </c>
      <c r="AK119" s="87">
        <f t="shared" si="479"/>
        <v>2431866.993079999</v>
      </c>
      <c r="AL119" s="65">
        <f t="shared" ref="AL119" si="490">+AJ119/AI119</f>
        <v>0.59940764198598506</v>
      </c>
      <c r="AM119" s="83">
        <v>8780386.3023600001</v>
      </c>
      <c r="AN119" s="83">
        <v>3744353.0095300004</v>
      </c>
      <c r="AO119" s="83">
        <f t="shared" si="480"/>
        <v>5036033.2928299997</v>
      </c>
      <c r="AP119" s="66">
        <f t="shared" ref="AP119" si="491">+AN119/AM119</f>
        <v>0.42644513357272101</v>
      </c>
      <c r="AQ119" s="82">
        <v>5936601.0003599999</v>
      </c>
      <c r="AR119" s="83">
        <v>3844330.5530700004</v>
      </c>
      <c r="AS119" s="83">
        <f t="shared" si="481"/>
        <v>2092270.4472899996</v>
      </c>
      <c r="AT119" s="66">
        <f t="shared" ref="AT119" si="492">+AR119/AQ119</f>
        <v>0.64756424641589982</v>
      </c>
      <c r="AU119" s="83">
        <v>7537368.1672900002</v>
      </c>
      <c r="AV119" s="83">
        <v>4489396.5474100001</v>
      </c>
      <c r="AW119" s="83">
        <f t="shared" si="482"/>
        <v>3047971.6198800001</v>
      </c>
      <c r="AX119" s="39">
        <f t="shared" ref="AX119" si="493">+AV119/AU119</f>
        <v>0.59561858300788384</v>
      </c>
      <c r="AY119" s="82">
        <v>10661800.747169999</v>
      </c>
      <c r="AZ119" s="83">
        <v>4659402.4638999999</v>
      </c>
      <c r="BA119" s="83">
        <f t="shared" si="483"/>
        <v>6002398.2832699995</v>
      </c>
      <c r="BB119" s="66">
        <f t="shared" ref="BB119" si="494">+AZ119/AY119</f>
        <v>0.43701833999634276</v>
      </c>
      <c r="BC119" s="213">
        <v>16670531.6</v>
      </c>
    </row>
    <row r="120" spans="1:55" s="74" customFormat="1" ht="12" customHeight="1" x14ac:dyDescent="0.15">
      <c r="A120" s="80"/>
      <c r="B120" s="81"/>
      <c r="C120" s="222"/>
      <c r="D120" s="87"/>
      <c r="E120" s="87"/>
      <c r="F120" s="65"/>
      <c r="G120" s="222"/>
      <c r="H120" s="87"/>
      <c r="I120" s="87"/>
      <c r="J120" s="65"/>
      <c r="K120" s="222"/>
      <c r="L120" s="87"/>
      <c r="M120" s="87"/>
      <c r="N120" s="65"/>
      <c r="O120" s="222"/>
      <c r="P120" s="87"/>
      <c r="Q120" s="87"/>
      <c r="R120" s="65"/>
      <c r="S120" s="222"/>
      <c r="T120" s="87"/>
      <c r="U120" s="87"/>
      <c r="V120" s="65"/>
      <c r="W120" s="222"/>
      <c r="X120" s="87"/>
      <c r="Y120" s="87"/>
      <c r="Z120" s="65"/>
      <c r="AA120" s="222"/>
      <c r="AB120" s="87"/>
      <c r="AC120" s="87"/>
      <c r="AD120" s="65"/>
      <c r="AE120" s="222"/>
      <c r="AF120" s="87"/>
      <c r="AG120" s="87"/>
      <c r="AH120" s="65"/>
      <c r="AI120" s="222"/>
      <c r="AJ120" s="87"/>
      <c r="AK120" s="87"/>
      <c r="AL120" s="65"/>
      <c r="AM120" s="83"/>
      <c r="AN120" s="37"/>
      <c r="AO120" s="37"/>
      <c r="AP120" s="65"/>
      <c r="AQ120" s="82"/>
      <c r="AR120" s="37"/>
      <c r="AS120" s="37"/>
      <c r="AT120" s="65"/>
      <c r="AU120" s="83"/>
      <c r="AV120" s="37"/>
      <c r="AW120" s="37"/>
      <c r="AX120" s="38"/>
      <c r="AY120" s="82"/>
      <c r="AZ120" s="37"/>
      <c r="BA120" s="37"/>
      <c r="BB120" s="65"/>
      <c r="BC120" s="213"/>
    </row>
    <row r="121" spans="1:55" s="77" customFormat="1" ht="12" customHeight="1" x14ac:dyDescent="0.15">
      <c r="A121" s="75">
        <v>2</v>
      </c>
      <c r="B121" s="76" t="s">
        <v>231</v>
      </c>
      <c r="C121" s="220">
        <f>+C123+C130+C134+C143+C148+C152</f>
        <v>186365547.24511999</v>
      </c>
      <c r="D121" s="221">
        <f t="shared" ref="D121:E121" si="495">+D123+D130+D134+D143+D148+D152</f>
        <v>157807839.20463002</v>
      </c>
      <c r="E121" s="221">
        <f t="shared" si="495"/>
        <v>28557708.040489998</v>
      </c>
      <c r="F121" s="64">
        <f>+D121/C121</f>
        <v>0.84676508902727055</v>
      </c>
      <c r="G121" s="220">
        <f>+G123+G130+G134+G143+G148+G152</f>
        <v>200167110.46075001</v>
      </c>
      <c r="H121" s="221">
        <f t="shared" ref="H121:I121" si="496">+H123+H130+H134+H143+H148+H152</f>
        <v>196027478.85082</v>
      </c>
      <c r="I121" s="221">
        <f t="shared" si="496"/>
        <v>4139631.6099300086</v>
      </c>
      <c r="J121" s="64">
        <f>+H121/G121</f>
        <v>0.97931912190568526</v>
      </c>
      <c r="K121" s="220">
        <f>+K123+K130+K134+K143+K148+K152</f>
        <v>208038561.13870001</v>
      </c>
      <c r="L121" s="221">
        <f t="shared" ref="L121:M121" si="497">+L123+L130+L134+L143+L148+L152</f>
        <v>203504304.93716002</v>
      </c>
      <c r="M121" s="221">
        <f t="shared" si="497"/>
        <v>4534256.2015399709</v>
      </c>
      <c r="N121" s="64">
        <f>+L121/K121</f>
        <v>0.97820473196545044</v>
      </c>
      <c r="O121" s="220">
        <f>+O123+O130+O134+O143+O148+O152</f>
        <v>222379364.52079999</v>
      </c>
      <c r="P121" s="221">
        <f t="shared" ref="P121:Q121" si="498">+P123+P130+P134+P143+P148+P152</f>
        <v>214695229.14124995</v>
      </c>
      <c r="Q121" s="221">
        <f t="shared" si="498"/>
        <v>7684135.3795500007</v>
      </c>
      <c r="R121" s="64">
        <f>+P121/O121</f>
        <v>0.96544582544289392</v>
      </c>
      <c r="S121" s="220">
        <f>+S123+S130+S134+S143+S148+S152</f>
        <v>244815617.7974</v>
      </c>
      <c r="T121" s="221">
        <f t="shared" ref="T121:U121" si="499">+T123+T130+T134+T143+T148+T152</f>
        <v>227294988.83724001</v>
      </c>
      <c r="U121" s="221">
        <f t="shared" si="499"/>
        <v>17520628.960159998</v>
      </c>
      <c r="V121" s="64">
        <f>+T121/S121</f>
        <v>0.92843336908897955</v>
      </c>
      <c r="W121" s="220">
        <f>+W123+W130+W134+W143+W148+W152</f>
        <v>264085175.08991998</v>
      </c>
      <c r="X121" s="221">
        <f t="shared" ref="X121:Y121" si="500">+X123+X130+X134+X143+X148+X152</f>
        <v>253473732.72940999</v>
      </c>
      <c r="Y121" s="221">
        <f t="shared" si="500"/>
        <v>10611442.360510021</v>
      </c>
      <c r="Z121" s="64">
        <f>+X121/W121</f>
        <v>0.95981810657528643</v>
      </c>
      <c r="AA121" s="220">
        <f>+AA123+AA130+AA134+AA143+AA148+AA152</f>
        <v>294861253.09310001</v>
      </c>
      <c r="AB121" s="221">
        <f t="shared" ref="AB121" si="501">+AB123+AB130+AB134+AB143+AB148+AB152</f>
        <v>280758291.96434003</v>
      </c>
      <c r="AC121" s="221">
        <f>+AA121-AB121</f>
        <v>14102961.12875998</v>
      </c>
      <c r="AD121" s="64">
        <f>+AB121/AA121</f>
        <v>0.9521708566967696</v>
      </c>
      <c r="AE121" s="220">
        <f>+AE123+AE130+AE134+AE143+AE148+AE152</f>
        <v>312875182.53850007</v>
      </c>
      <c r="AF121" s="221">
        <f t="shared" ref="AF121" si="502">+AF123+AF130+AF134+AF143+AF148+AF152</f>
        <v>289984822.02969992</v>
      </c>
      <c r="AG121" s="221">
        <f>+AE121-AF121</f>
        <v>22890360.508800149</v>
      </c>
      <c r="AH121" s="64">
        <f>+AF121/AE121</f>
        <v>0.92683868268783687</v>
      </c>
      <c r="AI121" s="220">
        <f>+AI123+AI130+AI134+AI143+AI148+AI152</f>
        <v>339990904.73189002</v>
      </c>
      <c r="AJ121" s="221">
        <f t="shared" ref="AJ121" si="503">+AJ123+AJ130+AJ134+AJ143+AJ148+AJ152</f>
        <v>325258611.73273993</v>
      </c>
      <c r="AK121" s="221">
        <f>+AI121-AJ121</f>
        <v>14732292.999150097</v>
      </c>
      <c r="AL121" s="64">
        <f>+AJ121/AI121</f>
        <v>0.95666856732309447</v>
      </c>
      <c r="AM121" s="34">
        <f>+AM123+AM130+AM134+AM143+AM148+AM152</f>
        <v>383098207.81159997</v>
      </c>
      <c r="AN121" s="34">
        <f t="shared" ref="AN121" si="504">+AN123+AN130+AN134+AN143+AN148+AN152</f>
        <v>354532589.66154003</v>
      </c>
      <c r="AO121" s="34">
        <f>+AM121-AN121</f>
        <v>28565618.150059938</v>
      </c>
      <c r="AP121" s="63">
        <f>+AN121/AM121</f>
        <v>0.92543526028681411</v>
      </c>
      <c r="AQ121" s="61">
        <f>+AQ123+AQ130+AQ134+AQ143+AQ148+AQ152</f>
        <v>441373967.97022998</v>
      </c>
      <c r="AR121" s="34">
        <f t="shared" ref="AR121" si="505">+AR123+AR130+AR134+AR143+AR148+AR152</f>
        <v>390414942.58465993</v>
      </c>
      <c r="AS121" s="34">
        <f>+AQ121-AR121</f>
        <v>50959025.385570049</v>
      </c>
      <c r="AT121" s="63">
        <f>+AR121/AQ121</f>
        <v>0.88454456065925668</v>
      </c>
      <c r="AU121" s="34">
        <f>+AU123+AU130+AU134+AU143+AU148+AU152</f>
        <v>507203032.00511003</v>
      </c>
      <c r="AV121" s="34">
        <f t="shared" ref="AV121" si="506">+AV123+AV130+AV134+AV143+AV148+AV152</f>
        <v>458913265.94725001</v>
      </c>
      <c r="AW121" s="34">
        <f>+AU121-AV121</f>
        <v>48289766.057860017</v>
      </c>
      <c r="AX121" s="35">
        <f>+AV121/AU121</f>
        <v>0.90479203985244805</v>
      </c>
      <c r="AY121" s="61">
        <f>+AY123+AY130+AY134+AY143+AY148+AY152</f>
        <v>528566368.71770006</v>
      </c>
      <c r="AZ121" s="34">
        <f t="shared" ref="AZ121" si="507">+AZ123+AZ130+AZ134+AZ143+AZ148+AZ152</f>
        <v>466492772.75576007</v>
      </c>
      <c r="BA121" s="34">
        <f>+AY121-AZ121</f>
        <v>62073595.961939991</v>
      </c>
      <c r="BB121" s="63">
        <f>+AZ121/AY121</f>
        <v>0.88256234290401359</v>
      </c>
      <c r="BC121" s="211">
        <f>+BC123+BC130+BC134+BC143+BC148+BC152</f>
        <v>605723542.70000005</v>
      </c>
    </row>
    <row r="122" spans="1:55" s="77" customFormat="1" ht="12" customHeight="1" x14ac:dyDescent="0.15">
      <c r="A122" s="75"/>
      <c r="B122" s="76"/>
      <c r="C122" s="220"/>
      <c r="D122" s="221"/>
      <c r="E122" s="221"/>
      <c r="F122" s="64"/>
      <c r="G122" s="220"/>
      <c r="H122" s="221"/>
      <c r="I122" s="221"/>
      <c r="J122" s="64"/>
      <c r="K122" s="220"/>
      <c r="L122" s="221"/>
      <c r="M122" s="221"/>
      <c r="N122" s="64"/>
      <c r="O122" s="220"/>
      <c r="P122" s="221"/>
      <c r="Q122" s="221"/>
      <c r="R122" s="64"/>
      <c r="S122" s="220"/>
      <c r="T122" s="221"/>
      <c r="U122" s="221"/>
      <c r="V122" s="64"/>
      <c r="W122" s="220"/>
      <c r="X122" s="221"/>
      <c r="Y122" s="221"/>
      <c r="Z122" s="64"/>
      <c r="AA122" s="220"/>
      <c r="AB122" s="221"/>
      <c r="AC122" s="221"/>
      <c r="AD122" s="64"/>
      <c r="AE122" s="220"/>
      <c r="AF122" s="221"/>
      <c r="AG122" s="221"/>
      <c r="AH122" s="64"/>
      <c r="AI122" s="220"/>
      <c r="AJ122" s="221"/>
      <c r="AK122" s="221"/>
      <c r="AL122" s="64"/>
      <c r="AM122" s="34"/>
      <c r="AN122" s="34"/>
      <c r="AO122" s="34"/>
      <c r="AP122" s="64"/>
      <c r="AQ122" s="61"/>
      <c r="AR122" s="34"/>
      <c r="AS122" s="34"/>
      <c r="AT122" s="64"/>
      <c r="AU122" s="34"/>
      <c r="AV122" s="34"/>
      <c r="AW122" s="34"/>
      <c r="AX122" s="36"/>
      <c r="AY122" s="61"/>
      <c r="AZ122" s="34"/>
      <c r="BA122" s="34"/>
      <c r="BB122" s="64"/>
      <c r="BC122" s="211"/>
    </row>
    <row r="123" spans="1:55" s="77" customFormat="1" ht="12" customHeight="1" x14ac:dyDescent="0.15">
      <c r="A123" s="75">
        <v>2.0099999999999998</v>
      </c>
      <c r="B123" s="76" t="s">
        <v>232</v>
      </c>
      <c r="C123" s="220">
        <f>SUM(C125:C128)</f>
        <v>123360793.63426</v>
      </c>
      <c r="D123" s="221">
        <f t="shared" ref="D123:E123" si="508">SUM(D125:D128)</f>
        <v>104704760.69586</v>
      </c>
      <c r="E123" s="221">
        <f t="shared" si="508"/>
        <v>18656032.938399993</v>
      </c>
      <c r="F123" s="64">
        <f>+D123/C123</f>
        <v>0.84876853991624446</v>
      </c>
      <c r="G123" s="220">
        <f>SUM(G125:G128)</f>
        <v>130070786.82697</v>
      </c>
      <c r="H123" s="221">
        <f t="shared" ref="H123:I123" si="509">SUM(H125:H128)</f>
        <v>128780410.16999999</v>
      </c>
      <c r="I123" s="221">
        <f t="shared" si="509"/>
        <v>1290376.656970016</v>
      </c>
      <c r="J123" s="64">
        <f>+H123/G123</f>
        <v>0.99007942760670342</v>
      </c>
      <c r="K123" s="220">
        <f>SUM(K125:K128)</f>
        <v>133683414.86944999</v>
      </c>
      <c r="L123" s="221">
        <f t="shared" ref="L123:M123" si="510">SUM(L125:L128)</f>
        <v>132061314.50823</v>
      </c>
      <c r="M123" s="221">
        <f t="shared" si="510"/>
        <v>1622100.3612199749</v>
      </c>
      <c r="N123" s="64">
        <f>+L123/K123</f>
        <v>0.98786610618225101</v>
      </c>
      <c r="O123" s="220">
        <f>SUM(O125:O128)</f>
        <v>145600439.76999998</v>
      </c>
      <c r="P123" s="221">
        <f t="shared" ref="P123:Q123" si="511">SUM(P125:P128)</f>
        <v>141973618.95343998</v>
      </c>
      <c r="Q123" s="221">
        <f t="shared" si="511"/>
        <v>3626820.8165599955</v>
      </c>
      <c r="R123" s="64">
        <f>+P123/O123</f>
        <v>0.97509059160611622</v>
      </c>
      <c r="S123" s="220">
        <f>SUM(S125:S128)</f>
        <v>154544852.66339999</v>
      </c>
      <c r="T123" s="221">
        <f t="shared" ref="T123:U123" si="512">SUM(T125:T128)</f>
        <v>143384680.50086001</v>
      </c>
      <c r="U123" s="221">
        <f t="shared" si="512"/>
        <v>11160172.162539996</v>
      </c>
      <c r="V123" s="64">
        <f>+T123/S123</f>
        <v>0.92778684006482615</v>
      </c>
      <c r="W123" s="220">
        <f>SUM(W125:W128)</f>
        <v>164140277.75387001</v>
      </c>
      <c r="X123" s="221">
        <f t="shared" ref="X123:Y123" si="513">SUM(X125:X128)</f>
        <v>159375446.33521</v>
      </c>
      <c r="Y123" s="221">
        <f t="shared" si="513"/>
        <v>4764831.4186600149</v>
      </c>
      <c r="Z123" s="64">
        <f>+X123/W123</f>
        <v>0.97097097992118109</v>
      </c>
      <c r="AA123" s="220">
        <f>SUM(AA125:AA128)</f>
        <v>179346901.93085003</v>
      </c>
      <c r="AB123" s="221">
        <f t="shared" ref="AB123" si="514">SUM(AB125:AB128)</f>
        <v>173603534.68580002</v>
      </c>
      <c r="AC123" s="221">
        <f>+AA123-AB123</f>
        <v>5743367.2450500131</v>
      </c>
      <c r="AD123" s="64">
        <f>+AB123/AA123</f>
        <v>0.96797621155862257</v>
      </c>
      <c r="AE123" s="220">
        <f>SUM(AE125:AE128)</f>
        <v>186170956.10000002</v>
      </c>
      <c r="AF123" s="221">
        <f t="shared" ref="AF123" si="515">SUM(AF125:AF128)</f>
        <v>176964919.40217</v>
      </c>
      <c r="AG123" s="221">
        <f>+AE123-AF123</f>
        <v>9206036.6978300214</v>
      </c>
      <c r="AH123" s="64">
        <f>+AF123/AE123</f>
        <v>0.9505506288914094</v>
      </c>
      <c r="AI123" s="220">
        <f>SUM(AI125:AI128)</f>
        <v>202603531.04765999</v>
      </c>
      <c r="AJ123" s="221">
        <f t="shared" ref="AJ123" si="516">SUM(AJ125:AJ128)</f>
        <v>195525676.30561</v>
      </c>
      <c r="AK123" s="221">
        <f>+AI123-AJ123</f>
        <v>7077854.7420499921</v>
      </c>
      <c r="AL123" s="64">
        <f>+AJ123/AI123</f>
        <v>0.96506549167504385</v>
      </c>
      <c r="AM123" s="34">
        <f>SUM(AM125:AM128)</f>
        <v>226568686.91799998</v>
      </c>
      <c r="AN123" s="34">
        <f t="shared" ref="AN123" si="517">SUM(AN125:AN128)</f>
        <v>213364832.23552004</v>
      </c>
      <c r="AO123" s="34">
        <f>+AM123-AN123</f>
        <v>13203854.682479948</v>
      </c>
      <c r="AP123" s="63">
        <f>+AN123/AM123</f>
        <v>0.9417225086922153</v>
      </c>
      <c r="AQ123" s="61">
        <f>SUM(AQ125:AQ128)</f>
        <v>218142631.54424</v>
      </c>
      <c r="AR123" s="34">
        <f t="shared" ref="AR123" si="518">SUM(AR125:AR128)</f>
        <v>200384554.68355</v>
      </c>
      <c r="AS123" s="34">
        <f>+AQ123-AR123</f>
        <v>17758076.860689998</v>
      </c>
      <c r="AT123" s="63">
        <f>+AR123/AQ123</f>
        <v>0.91859419346424909</v>
      </c>
      <c r="AU123" s="34">
        <f>SUM(AU125:AU128)</f>
        <v>234369918.15263003</v>
      </c>
      <c r="AV123" s="34">
        <f t="shared" ref="AV123" si="519">SUM(AV125:AV128)</f>
        <v>213979407.41185999</v>
      </c>
      <c r="AW123" s="34">
        <f>+AU123-AV123</f>
        <v>20390510.740770042</v>
      </c>
      <c r="AX123" s="35">
        <f>+AV123/AU123</f>
        <v>0.91299860109397224</v>
      </c>
      <c r="AY123" s="61">
        <f>SUM(AY125:AY128)</f>
        <v>256671727.04485002</v>
      </c>
      <c r="AZ123" s="34">
        <f t="shared" ref="AZ123" si="520">SUM(AZ125:AZ128)</f>
        <v>233722012.83030003</v>
      </c>
      <c r="BA123" s="34">
        <f>+AY123-AZ123</f>
        <v>22949714.214549989</v>
      </c>
      <c r="BB123" s="63">
        <f>+AZ123/AY123</f>
        <v>0.91058729187363974</v>
      </c>
      <c r="BC123" s="211">
        <f>SUM(BC125:BC128)</f>
        <v>284999043.30000001</v>
      </c>
    </row>
    <row r="124" spans="1:55" s="74" customFormat="1" ht="12" customHeight="1" x14ac:dyDescent="0.15">
      <c r="A124" s="80"/>
      <c r="B124" s="81"/>
      <c r="C124" s="222"/>
      <c r="D124" s="87"/>
      <c r="E124" s="87"/>
      <c r="F124" s="65"/>
      <c r="G124" s="222"/>
      <c r="H124" s="87"/>
      <c r="I124" s="87"/>
      <c r="J124" s="65"/>
      <c r="K124" s="222"/>
      <c r="L124" s="87"/>
      <c r="M124" s="87"/>
      <c r="N124" s="65"/>
      <c r="O124" s="222"/>
      <c r="P124" s="87"/>
      <c r="Q124" s="87"/>
      <c r="R124" s="65"/>
      <c r="S124" s="222"/>
      <c r="T124" s="87"/>
      <c r="U124" s="87"/>
      <c r="V124" s="65"/>
      <c r="W124" s="222"/>
      <c r="X124" s="87"/>
      <c r="Y124" s="87"/>
      <c r="Z124" s="65"/>
      <c r="AA124" s="222"/>
      <c r="AB124" s="87"/>
      <c r="AC124" s="87"/>
      <c r="AD124" s="65"/>
      <c r="AE124" s="222"/>
      <c r="AF124" s="87"/>
      <c r="AG124" s="87"/>
      <c r="AH124" s="65"/>
      <c r="AI124" s="222"/>
      <c r="AJ124" s="87"/>
      <c r="AK124" s="87"/>
      <c r="AL124" s="65"/>
      <c r="AM124" s="83"/>
      <c r="AN124" s="37"/>
      <c r="AO124" s="37"/>
      <c r="AP124" s="65"/>
      <c r="AQ124" s="82"/>
      <c r="AR124" s="37"/>
      <c r="AS124" s="37"/>
      <c r="AT124" s="65"/>
      <c r="AU124" s="83"/>
      <c r="AV124" s="37"/>
      <c r="AW124" s="37"/>
      <c r="AX124" s="38"/>
      <c r="AY124" s="82"/>
      <c r="AZ124" s="37"/>
      <c r="BA124" s="37"/>
      <c r="BB124" s="65"/>
      <c r="BC124" s="213"/>
    </row>
    <row r="125" spans="1:55" s="74" customFormat="1" ht="12" customHeight="1" x14ac:dyDescent="0.15">
      <c r="A125" s="80" t="s">
        <v>233</v>
      </c>
      <c r="B125" s="81" t="s">
        <v>88</v>
      </c>
      <c r="C125" s="222">
        <v>5276931.5109999999</v>
      </c>
      <c r="D125" s="87">
        <v>4665694.3078199998</v>
      </c>
      <c r="E125" s="87">
        <f t="shared" ref="E125:E128" si="521">+C125-D125</f>
        <v>611237.20318000019</v>
      </c>
      <c r="F125" s="65">
        <f t="shared" ref="F125:F128" si="522">+D125/C125</f>
        <v>0.88416806208194121</v>
      </c>
      <c r="G125" s="222">
        <v>5762096.1383400001</v>
      </c>
      <c r="H125" s="87">
        <v>5413119.6380499993</v>
      </c>
      <c r="I125" s="87">
        <f t="shared" ref="I125:I128" si="523">+G125-H125</f>
        <v>348976.50029000081</v>
      </c>
      <c r="J125" s="65">
        <f t="shared" ref="J125:J128" si="524">+H125/G125</f>
        <v>0.93943584211169773</v>
      </c>
      <c r="K125" s="222">
        <v>6223020.1885000002</v>
      </c>
      <c r="L125" s="87">
        <v>5825733.4676600005</v>
      </c>
      <c r="M125" s="87">
        <f t="shared" ref="M125:M128" si="525">+K125-L125</f>
        <v>397286.72083999962</v>
      </c>
      <c r="N125" s="65">
        <f t="shared" ref="N125:N128" si="526">+L125/K125</f>
        <v>0.93615853575821972</v>
      </c>
      <c r="O125" s="222">
        <v>6353045.0700000003</v>
      </c>
      <c r="P125" s="87">
        <v>5494241.5874599991</v>
      </c>
      <c r="Q125" s="87">
        <f t="shared" ref="Q125:Q128" si="527">+O125-P125</f>
        <v>858803.48254000116</v>
      </c>
      <c r="R125" s="65">
        <f t="shared" ref="R125:R128" si="528">+P125/O125</f>
        <v>0.8648201810191154</v>
      </c>
      <c r="S125" s="222">
        <v>6211575.8883999996</v>
      </c>
      <c r="T125" s="87">
        <v>5738508.322900001</v>
      </c>
      <c r="U125" s="87">
        <f t="shared" ref="U125:U128" si="529">+S125-T125</f>
        <v>473067.56549999863</v>
      </c>
      <c r="V125" s="65">
        <f t="shared" ref="V125:V128" si="530">+T125/S125</f>
        <v>0.92384097465774451</v>
      </c>
      <c r="W125" s="222">
        <v>4969288.9287500009</v>
      </c>
      <c r="X125" s="87">
        <v>4289417.0116499998</v>
      </c>
      <c r="Y125" s="87">
        <f t="shared" ref="Y125:Y128" si="531">+W125-X125</f>
        <v>679871.91710000113</v>
      </c>
      <c r="Z125" s="65">
        <f t="shared" ref="Z125:Z128" si="532">+X125/W125</f>
        <v>0.86318527120317401</v>
      </c>
      <c r="AA125" s="222">
        <v>4141765.4720000001</v>
      </c>
      <c r="AB125" s="87">
        <v>3581498.2205099994</v>
      </c>
      <c r="AC125" s="87">
        <f t="shared" ref="AC125:AC128" si="533">+AA125-AB125</f>
        <v>560267.25149000064</v>
      </c>
      <c r="AD125" s="65">
        <f t="shared" ref="AD125:AD128" si="534">+AB125/AA125</f>
        <v>0.86472743199062507</v>
      </c>
      <c r="AE125" s="222">
        <v>5375347.4000000004</v>
      </c>
      <c r="AF125" s="87">
        <v>4436970.5896899998</v>
      </c>
      <c r="AG125" s="87">
        <f t="shared" ref="AG125:AG128" si="535">+AE125-AF125</f>
        <v>938376.81031000055</v>
      </c>
      <c r="AH125" s="65">
        <f t="shared" ref="AH125:AH128" si="536">+AF125/AE125</f>
        <v>0.82542955078401059</v>
      </c>
      <c r="AI125" s="222">
        <v>5891405.4000000004</v>
      </c>
      <c r="AJ125" s="87">
        <v>5385638.71746</v>
      </c>
      <c r="AK125" s="87">
        <f t="shared" ref="AK125:AK128" si="537">+AI125-AJ125</f>
        <v>505766.68254000042</v>
      </c>
      <c r="AL125" s="65">
        <f t="shared" ref="AL125:AL128" si="538">+AJ125/AI125</f>
        <v>0.91415177734331432</v>
      </c>
      <c r="AM125" s="83">
        <v>6119149.2000000002</v>
      </c>
      <c r="AN125" s="83">
        <v>5295807.2157899998</v>
      </c>
      <c r="AO125" s="83">
        <f t="shared" ref="AO125:AO128" si="539">+AM125-AN125</f>
        <v>823341.98421000037</v>
      </c>
      <c r="AP125" s="66">
        <f t="shared" ref="AP125:AP128" si="540">+AN125/AM125</f>
        <v>0.86544829071825857</v>
      </c>
      <c r="AQ125" s="82">
        <v>4922260.6999500003</v>
      </c>
      <c r="AR125" s="83">
        <v>4274080.3724199999</v>
      </c>
      <c r="AS125" s="83">
        <f t="shared" ref="AS125:AS128" si="541">+AQ125-AR125</f>
        <v>648180.32753000036</v>
      </c>
      <c r="AT125" s="66">
        <f t="shared" ref="AT125:AT128" si="542">+AR125/AQ125</f>
        <v>0.86831653846847556</v>
      </c>
      <c r="AU125" s="83">
        <v>6557554.3439999996</v>
      </c>
      <c r="AV125" s="83">
        <v>5932969.9405799992</v>
      </c>
      <c r="AW125" s="83">
        <f t="shared" ref="AW125:AW128" si="543">+AU125-AV125</f>
        <v>624584.40342000034</v>
      </c>
      <c r="AX125" s="39">
        <f t="shared" ref="AX125:AX128" si="544">+AV125/AU125</f>
        <v>0.90475345370313554</v>
      </c>
      <c r="AY125" s="82">
        <v>9495381.6145799998</v>
      </c>
      <c r="AZ125" s="83">
        <v>8218729.7414400009</v>
      </c>
      <c r="BA125" s="83">
        <f t="shared" ref="BA125:BA128" si="545">+AY125-AZ125</f>
        <v>1276651.8731399989</v>
      </c>
      <c r="BB125" s="66">
        <f t="shared" ref="BB125:BB128" si="546">+AZ125/AY125</f>
        <v>0.86555023010557874</v>
      </c>
      <c r="BC125" s="213">
        <v>8808340.0999999996</v>
      </c>
    </row>
    <row r="126" spans="1:55" s="74" customFormat="1" ht="12" customHeight="1" x14ac:dyDescent="0.15">
      <c r="A126" s="80" t="s">
        <v>234</v>
      </c>
      <c r="B126" s="81" t="s">
        <v>79</v>
      </c>
      <c r="C126" s="222">
        <v>96554760.979999989</v>
      </c>
      <c r="D126" s="87">
        <v>81579282.065119997</v>
      </c>
      <c r="E126" s="87">
        <f t="shared" si="521"/>
        <v>14975478.914879993</v>
      </c>
      <c r="F126" s="65">
        <f t="shared" si="522"/>
        <v>0.84490170383227436</v>
      </c>
      <c r="G126" s="222">
        <v>101384935.46963</v>
      </c>
      <c r="H126" s="87">
        <v>101188634.89054999</v>
      </c>
      <c r="I126" s="87">
        <f t="shared" si="523"/>
        <v>196300.57908001542</v>
      </c>
      <c r="J126" s="65">
        <f t="shared" si="524"/>
        <v>0.99806380920231663</v>
      </c>
      <c r="K126" s="222">
        <v>102988389.71894999</v>
      </c>
      <c r="L126" s="87">
        <v>102615175.22138001</v>
      </c>
      <c r="M126" s="87">
        <f t="shared" si="525"/>
        <v>373214.49756997824</v>
      </c>
      <c r="N126" s="65">
        <f t="shared" si="526"/>
        <v>0.99637614979136524</v>
      </c>
      <c r="O126" s="222">
        <v>111957594.59999999</v>
      </c>
      <c r="P126" s="87">
        <v>111466522.58918999</v>
      </c>
      <c r="Q126" s="87">
        <f t="shared" si="527"/>
        <v>491072.01081000268</v>
      </c>
      <c r="R126" s="65">
        <f t="shared" si="528"/>
        <v>0.99561376776122701</v>
      </c>
      <c r="S126" s="222">
        <v>120553659.7</v>
      </c>
      <c r="T126" s="87">
        <v>112053938.33870001</v>
      </c>
      <c r="U126" s="87">
        <f t="shared" si="529"/>
        <v>8499721.3612999916</v>
      </c>
      <c r="V126" s="65">
        <f t="shared" si="530"/>
        <v>0.92949429007421502</v>
      </c>
      <c r="W126" s="222">
        <v>128350775.40000002</v>
      </c>
      <c r="X126" s="87">
        <v>125645749.8787</v>
      </c>
      <c r="Y126" s="87">
        <f t="shared" si="531"/>
        <v>2705025.5213000178</v>
      </c>
      <c r="Z126" s="65">
        <f t="shared" si="532"/>
        <v>0.97892474343945401</v>
      </c>
      <c r="AA126" s="222">
        <v>139119120.5</v>
      </c>
      <c r="AB126" s="87">
        <v>135746807.79880002</v>
      </c>
      <c r="AC126" s="87">
        <f t="shared" si="533"/>
        <v>3372312.7011999786</v>
      </c>
      <c r="AD126" s="65">
        <f t="shared" si="534"/>
        <v>0.97575953119111347</v>
      </c>
      <c r="AE126" s="222">
        <v>141152253.09999999</v>
      </c>
      <c r="AF126" s="87">
        <v>136721838.47962999</v>
      </c>
      <c r="AG126" s="87">
        <f t="shared" si="535"/>
        <v>4430414.6203700006</v>
      </c>
      <c r="AH126" s="65">
        <f t="shared" si="536"/>
        <v>0.9686125122123892</v>
      </c>
      <c r="AI126" s="222">
        <v>153700875.5</v>
      </c>
      <c r="AJ126" s="87">
        <v>149112481.90867999</v>
      </c>
      <c r="AK126" s="87">
        <f t="shared" si="537"/>
        <v>4588393.591320008</v>
      </c>
      <c r="AL126" s="65">
        <f t="shared" si="538"/>
        <v>0.97014725142980718</v>
      </c>
      <c r="AM126" s="83">
        <v>171656489.25799999</v>
      </c>
      <c r="AN126" s="83">
        <v>163973620.22873002</v>
      </c>
      <c r="AO126" s="83">
        <f t="shared" si="539"/>
        <v>7682869.0292699635</v>
      </c>
      <c r="AP126" s="66">
        <f t="shared" si="540"/>
        <v>0.95524276965887034</v>
      </c>
      <c r="AQ126" s="82">
        <v>194299220.31481001</v>
      </c>
      <c r="AR126" s="83">
        <v>180049783.39702997</v>
      </c>
      <c r="AS126" s="83">
        <f t="shared" si="541"/>
        <v>14249436.917780042</v>
      </c>
      <c r="AT126" s="66">
        <f t="shared" si="542"/>
        <v>0.92666240814197487</v>
      </c>
      <c r="AU126" s="83">
        <v>203412538.62363002</v>
      </c>
      <c r="AV126" s="83">
        <v>190570444.29117998</v>
      </c>
      <c r="AW126" s="83">
        <f t="shared" si="543"/>
        <v>12842094.332450032</v>
      </c>
      <c r="AX126" s="39">
        <f t="shared" si="544"/>
        <v>0.93686675158107391</v>
      </c>
      <c r="AY126" s="82">
        <v>231060503.98057002</v>
      </c>
      <c r="AZ126" s="83">
        <v>212629149.79120001</v>
      </c>
      <c r="BA126" s="83">
        <f t="shared" si="545"/>
        <v>18431354.189370006</v>
      </c>
      <c r="BB126" s="66">
        <f t="shared" si="546"/>
        <v>0.92023148105433061</v>
      </c>
      <c r="BC126" s="213">
        <v>249374833.09999999</v>
      </c>
    </row>
    <row r="127" spans="1:55" s="74" customFormat="1" ht="12" customHeight="1" x14ac:dyDescent="0.15">
      <c r="A127" s="80" t="s">
        <v>235</v>
      </c>
      <c r="B127" s="81" t="s">
        <v>236</v>
      </c>
      <c r="C127" s="222">
        <v>1481632.2967900001</v>
      </c>
      <c r="D127" s="87">
        <v>1294637.67881</v>
      </c>
      <c r="E127" s="87">
        <f t="shared" si="521"/>
        <v>186994.6179800001</v>
      </c>
      <c r="F127" s="65">
        <f t="shared" si="522"/>
        <v>0.87379148093280001</v>
      </c>
      <c r="G127" s="222">
        <v>1410873.4410000001</v>
      </c>
      <c r="H127" s="87">
        <v>1242987.82812</v>
      </c>
      <c r="I127" s="87">
        <f t="shared" si="523"/>
        <v>167885.61288000015</v>
      </c>
      <c r="J127" s="65">
        <f t="shared" si="524"/>
        <v>0.88100590173346371</v>
      </c>
      <c r="K127" s="222">
        <v>1295557.7879999999</v>
      </c>
      <c r="L127" s="87">
        <v>1132967.3321199999</v>
      </c>
      <c r="M127" s="87">
        <f t="shared" si="525"/>
        <v>162590.45588000002</v>
      </c>
      <c r="N127" s="65">
        <f t="shared" si="526"/>
        <v>0.87450157963930197</v>
      </c>
      <c r="O127" s="222">
        <v>1361830.2</v>
      </c>
      <c r="P127" s="87">
        <v>1179515.7377200001</v>
      </c>
      <c r="Q127" s="87">
        <f t="shared" si="527"/>
        <v>182314.46227999986</v>
      </c>
      <c r="R127" s="65">
        <f t="shared" si="528"/>
        <v>0.86612540808685268</v>
      </c>
      <c r="S127" s="222">
        <v>1359962.2250000001</v>
      </c>
      <c r="T127" s="87">
        <v>1181183.9357900003</v>
      </c>
      <c r="U127" s="87">
        <f t="shared" si="529"/>
        <v>178778.28920999984</v>
      </c>
      <c r="V127" s="65">
        <f t="shared" si="530"/>
        <v>0.86854172423061249</v>
      </c>
      <c r="W127" s="222">
        <v>1558572.2866799999</v>
      </c>
      <c r="X127" s="87">
        <v>1275451.0890800001</v>
      </c>
      <c r="Y127" s="87">
        <f t="shared" si="531"/>
        <v>283121.19759999984</v>
      </c>
      <c r="Z127" s="65">
        <f t="shared" si="532"/>
        <v>0.81834580274547819</v>
      </c>
      <c r="AA127" s="222">
        <v>1646217.9298499997</v>
      </c>
      <c r="AB127" s="87">
        <v>1448899.6158500002</v>
      </c>
      <c r="AC127" s="87">
        <f t="shared" si="533"/>
        <v>197318.31399999955</v>
      </c>
      <c r="AD127" s="65">
        <f t="shared" si="534"/>
        <v>0.88013840061991133</v>
      </c>
      <c r="AE127" s="222">
        <v>2150128.4</v>
      </c>
      <c r="AF127" s="87">
        <v>1615403.0211200002</v>
      </c>
      <c r="AG127" s="87">
        <f t="shared" si="535"/>
        <v>534725.37887999974</v>
      </c>
      <c r="AH127" s="65">
        <f t="shared" si="536"/>
        <v>0.75130537372558781</v>
      </c>
      <c r="AI127" s="222">
        <v>1893640.5013599999</v>
      </c>
      <c r="AJ127" s="87">
        <v>1607819.3457799999</v>
      </c>
      <c r="AK127" s="87">
        <f t="shared" si="537"/>
        <v>285821.15558000002</v>
      </c>
      <c r="AL127" s="65">
        <f t="shared" si="538"/>
        <v>0.84906260962694602</v>
      </c>
      <c r="AM127" s="83">
        <v>1927602.7220000001</v>
      </c>
      <c r="AN127" s="83">
        <v>1470373.7077400002</v>
      </c>
      <c r="AO127" s="83">
        <f t="shared" si="539"/>
        <v>457229.01425999985</v>
      </c>
      <c r="AP127" s="66">
        <f t="shared" si="540"/>
        <v>0.76279914473995025</v>
      </c>
      <c r="AQ127" s="82">
        <v>1916783.7</v>
      </c>
      <c r="AR127" s="83">
        <v>1520526.7224900001</v>
      </c>
      <c r="AS127" s="83">
        <f t="shared" si="541"/>
        <v>396256.97750999988</v>
      </c>
      <c r="AT127" s="66">
        <f t="shared" si="542"/>
        <v>0.79326985224780455</v>
      </c>
      <c r="AU127" s="83">
        <v>1898078.05</v>
      </c>
      <c r="AV127" s="83">
        <v>1528314.8496700001</v>
      </c>
      <c r="AW127" s="83">
        <f t="shared" si="543"/>
        <v>369763.20032999991</v>
      </c>
      <c r="AX127" s="39">
        <f t="shared" si="544"/>
        <v>0.80519072946973924</v>
      </c>
      <c r="AY127" s="82">
        <v>2153377.7924200003</v>
      </c>
      <c r="AZ127" s="83">
        <v>1487688.3120500001</v>
      </c>
      <c r="BA127" s="83">
        <f t="shared" si="545"/>
        <v>665689.48037000024</v>
      </c>
      <c r="BB127" s="66">
        <f t="shared" si="546"/>
        <v>0.69086266111164463</v>
      </c>
      <c r="BC127" s="213">
        <v>2415111</v>
      </c>
    </row>
    <row r="128" spans="1:55" s="74" customFormat="1" ht="12" customHeight="1" x14ac:dyDescent="0.15">
      <c r="A128" s="80" t="s">
        <v>237</v>
      </c>
      <c r="B128" s="81" t="s">
        <v>238</v>
      </c>
      <c r="C128" s="222">
        <v>20047468.846469998</v>
      </c>
      <c r="D128" s="87">
        <v>17165146.644109998</v>
      </c>
      <c r="E128" s="87">
        <f t="shared" si="521"/>
        <v>2882322.2023600005</v>
      </c>
      <c r="F128" s="65">
        <f t="shared" si="522"/>
        <v>0.8562251312405692</v>
      </c>
      <c r="G128" s="222">
        <v>21512881.778000001</v>
      </c>
      <c r="H128" s="87">
        <v>20935667.813280001</v>
      </c>
      <c r="I128" s="87">
        <f t="shared" si="523"/>
        <v>577213.96471999958</v>
      </c>
      <c r="J128" s="65">
        <f t="shared" si="524"/>
        <v>0.97316891476109524</v>
      </c>
      <c r="K128" s="222">
        <v>23176447.173999999</v>
      </c>
      <c r="L128" s="87">
        <v>22487438.487070002</v>
      </c>
      <c r="M128" s="87">
        <f t="shared" si="525"/>
        <v>689008.68692999706</v>
      </c>
      <c r="N128" s="65">
        <f t="shared" si="526"/>
        <v>0.97027116875346853</v>
      </c>
      <c r="O128" s="222">
        <v>25927969.899999995</v>
      </c>
      <c r="P128" s="87">
        <v>23833339.039070003</v>
      </c>
      <c r="Q128" s="87">
        <f t="shared" si="527"/>
        <v>2094630.860929992</v>
      </c>
      <c r="R128" s="65">
        <f t="shared" si="528"/>
        <v>0.91921346449380159</v>
      </c>
      <c r="S128" s="222">
        <v>26419654.850000001</v>
      </c>
      <c r="T128" s="87">
        <v>24411049.903469995</v>
      </c>
      <c r="U128" s="87">
        <f t="shared" si="529"/>
        <v>2008604.9465300068</v>
      </c>
      <c r="V128" s="65">
        <f t="shared" si="530"/>
        <v>0.92397308148293211</v>
      </c>
      <c r="W128" s="222">
        <v>29261641.138439998</v>
      </c>
      <c r="X128" s="87">
        <v>28164828.355780002</v>
      </c>
      <c r="Y128" s="87">
        <f t="shared" si="531"/>
        <v>1096812.7826599963</v>
      </c>
      <c r="Z128" s="65">
        <f t="shared" si="532"/>
        <v>0.96251704484137246</v>
      </c>
      <c r="AA128" s="222">
        <v>34439798.028999999</v>
      </c>
      <c r="AB128" s="87">
        <v>32826329.050639994</v>
      </c>
      <c r="AC128" s="87">
        <f t="shared" si="533"/>
        <v>1613468.9783600047</v>
      </c>
      <c r="AD128" s="65">
        <f t="shared" si="534"/>
        <v>0.95315103250601574</v>
      </c>
      <c r="AE128" s="222">
        <v>37493227.200000003</v>
      </c>
      <c r="AF128" s="87">
        <v>34190707.311730005</v>
      </c>
      <c r="AG128" s="87">
        <f t="shared" si="535"/>
        <v>3302519.8882699981</v>
      </c>
      <c r="AH128" s="65">
        <f t="shared" si="536"/>
        <v>0.91191689446594237</v>
      </c>
      <c r="AI128" s="222">
        <v>41117609.646300003</v>
      </c>
      <c r="AJ128" s="87">
        <v>39419736.333690003</v>
      </c>
      <c r="AK128" s="87">
        <f t="shared" si="537"/>
        <v>1697873.3126100004</v>
      </c>
      <c r="AL128" s="65">
        <f t="shared" si="538"/>
        <v>0.95870690618410537</v>
      </c>
      <c r="AM128" s="83">
        <v>46865445.737999998</v>
      </c>
      <c r="AN128" s="83">
        <v>42625031.083259992</v>
      </c>
      <c r="AO128" s="83">
        <f t="shared" si="539"/>
        <v>4240414.6547400057</v>
      </c>
      <c r="AP128" s="66">
        <f t="shared" si="540"/>
        <v>0.90951937855353115</v>
      </c>
      <c r="AQ128" s="82">
        <v>17004366.82948</v>
      </c>
      <c r="AR128" s="83">
        <v>14540164.191610001</v>
      </c>
      <c r="AS128" s="83">
        <f t="shared" si="541"/>
        <v>2464202.6378699988</v>
      </c>
      <c r="AT128" s="66">
        <f t="shared" si="542"/>
        <v>0.85508412853115601</v>
      </c>
      <c r="AU128" s="83">
        <v>22501747.135000002</v>
      </c>
      <c r="AV128" s="83">
        <v>15947678.330430001</v>
      </c>
      <c r="AW128" s="83">
        <f t="shared" si="543"/>
        <v>6554068.8045700006</v>
      </c>
      <c r="AX128" s="39">
        <f t="shared" si="544"/>
        <v>0.70873067032312465</v>
      </c>
      <c r="AY128" s="82">
        <v>13962463.65728</v>
      </c>
      <c r="AZ128" s="83">
        <v>11386444.985610001</v>
      </c>
      <c r="BA128" s="83">
        <f t="shared" si="545"/>
        <v>2576018.6716699991</v>
      </c>
      <c r="BB128" s="66">
        <f t="shared" si="546"/>
        <v>0.81550400166471559</v>
      </c>
      <c r="BC128" s="213">
        <v>24400759.100000001</v>
      </c>
    </row>
    <row r="129" spans="1:55" s="74" customFormat="1" ht="12" customHeight="1" x14ac:dyDescent="0.15">
      <c r="A129" s="80"/>
      <c r="B129" s="81"/>
      <c r="C129" s="222"/>
      <c r="D129" s="87"/>
      <c r="E129" s="87"/>
      <c r="F129" s="65"/>
      <c r="G129" s="222"/>
      <c r="H129" s="87"/>
      <c r="I129" s="87"/>
      <c r="J129" s="65"/>
      <c r="K129" s="222"/>
      <c r="L129" s="87"/>
      <c r="M129" s="87"/>
      <c r="N129" s="65"/>
      <c r="O129" s="222"/>
      <c r="P129" s="87"/>
      <c r="Q129" s="87"/>
      <c r="R129" s="65"/>
      <c r="S129" s="222"/>
      <c r="T129" s="87"/>
      <c r="U129" s="87"/>
      <c r="V129" s="65"/>
      <c r="W129" s="222"/>
      <c r="X129" s="87"/>
      <c r="Y129" s="87"/>
      <c r="Z129" s="65"/>
      <c r="AA129" s="222"/>
      <c r="AB129" s="87"/>
      <c r="AC129" s="87"/>
      <c r="AD129" s="65"/>
      <c r="AE129" s="222"/>
      <c r="AF129" s="87"/>
      <c r="AG129" s="87"/>
      <c r="AH129" s="65"/>
      <c r="AI129" s="222"/>
      <c r="AJ129" s="87"/>
      <c r="AK129" s="87"/>
      <c r="AL129" s="65"/>
      <c r="AM129" s="83"/>
      <c r="AN129" s="37"/>
      <c r="AO129" s="37"/>
      <c r="AP129" s="65"/>
      <c r="AQ129" s="82"/>
      <c r="AR129" s="37"/>
      <c r="AS129" s="37"/>
      <c r="AT129" s="65"/>
      <c r="AU129" s="83"/>
      <c r="AV129" s="37"/>
      <c r="AW129" s="37"/>
      <c r="AX129" s="38"/>
      <c r="AY129" s="82"/>
      <c r="AZ129" s="37"/>
      <c r="BA129" s="37"/>
      <c r="BB129" s="65"/>
      <c r="BC129" s="213"/>
    </row>
    <row r="130" spans="1:55" s="77" customFormat="1" ht="12" customHeight="1" x14ac:dyDescent="0.15">
      <c r="A130" s="75">
        <v>2.02</v>
      </c>
      <c r="B130" s="76" t="s">
        <v>239</v>
      </c>
      <c r="C130" s="220">
        <f>+C132</f>
        <v>10061556.567999998</v>
      </c>
      <c r="D130" s="221">
        <f>+D132</f>
        <v>9195807.0765700005</v>
      </c>
      <c r="E130" s="221">
        <f>+E132</f>
        <v>865749.49142999761</v>
      </c>
      <c r="F130" s="64">
        <f>+D130/C130</f>
        <v>0.91395471609398427</v>
      </c>
      <c r="G130" s="220">
        <f>+G132</f>
        <v>10524033.441</v>
      </c>
      <c r="H130" s="221">
        <f>+H132</f>
        <v>10114122.399259999</v>
      </c>
      <c r="I130" s="221">
        <f>+I132</f>
        <v>409911.04174000025</v>
      </c>
      <c r="J130" s="64">
        <f>+H130/G130</f>
        <v>0.96105000577601263</v>
      </c>
      <c r="K130" s="220">
        <f>+K132</f>
        <v>10656014.800000001</v>
      </c>
      <c r="L130" s="221">
        <f>+L132</f>
        <v>10210382.720970001</v>
      </c>
      <c r="M130" s="221">
        <f>+M132</f>
        <v>445632.07902999967</v>
      </c>
      <c r="N130" s="64">
        <f>+L130/K130</f>
        <v>0.958180230846714</v>
      </c>
      <c r="O130" s="220">
        <f>+O132</f>
        <v>10865413.9</v>
      </c>
      <c r="P130" s="221">
        <f>+P132</f>
        <v>10347296.086829999</v>
      </c>
      <c r="Q130" s="221">
        <f>+Q132</f>
        <v>518117.81317000091</v>
      </c>
      <c r="R130" s="64">
        <f>+P130/O130</f>
        <v>0.95231494925655791</v>
      </c>
      <c r="S130" s="220">
        <f>+S132</f>
        <v>11061154.199999999</v>
      </c>
      <c r="T130" s="221">
        <f>+T132</f>
        <v>10641445.739670001</v>
      </c>
      <c r="U130" s="221">
        <f>+U132</f>
        <v>419708.46032999828</v>
      </c>
      <c r="V130" s="64">
        <f>+T130/S130</f>
        <v>0.96205563608090749</v>
      </c>
      <c r="W130" s="220">
        <f>+W132</f>
        <v>11944126.6</v>
      </c>
      <c r="X130" s="221">
        <f>+X132</f>
        <v>11477873.179499999</v>
      </c>
      <c r="Y130" s="221">
        <f>+Y132</f>
        <v>466253.42050000094</v>
      </c>
      <c r="Z130" s="64">
        <f>+X130/W130</f>
        <v>0.96096379114903208</v>
      </c>
      <c r="AA130" s="220">
        <f>+AA132</f>
        <v>13229975.600000001</v>
      </c>
      <c r="AB130" s="221">
        <f>+AB132</f>
        <v>12154079.46445</v>
      </c>
      <c r="AC130" s="221">
        <f>+AA130-AB130</f>
        <v>1075896.1355500016</v>
      </c>
      <c r="AD130" s="64">
        <f>+AB130/AA130</f>
        <v>0.91867739079201316</v>
      </c>
      <c r="AE130" s="220">
        <f>+AE132</f>
        <v>14667636.6</v>
      </c>
      <c r="AF130" s="221">
        <f>+AF132</f>
        <v>12504645.334679997</v>
      </c>
      <c r="AG130" s="221">
        <f>+AE130-AF130</f>
        <v>2162991.265320003</v>
      </c>
      <c r="AH130" s="64">
        <f>+AF130/AE130</f>
        <v>0.85253307507495768</v>
      </c>
      <c r="AI130" s="220">
        <f>+AI132</f>
        <v>13625679.9</v>
      </c>
      <c r="AJ130" s="221">
        <f>+AJ132</f>
        <v>13133607.405300001</v>
      </c>
      <c r="AK130" s="221">
        <f>+AI130-AJ130</f>
        <v>492072.49469999969</v>
      </c>
      <c r="AL130" s="64">
        <f>+AJ130/AI130</f>
        <v>0.96388638964724249</v>
      </c>
      <c r="AM130" s="34">
        <f>+AM132</f>
        <v>13392753.9</v>
      </c>
      <c r="AN130" s="34">
        <f>+AN132</f>
        <v>12841462.27417</v>
      </c>
      <c r="AO130" s="34">
        <f>+AM130-AN130</f>
        <v>551291.62583000027</v>
      </c>
      <c r="AP130" s="63">
        <f>+AN130/AM130</f>
        <v>0.95883657461741301</v>
      </c>
      <c r="AQ130" s="61">
        <f>+AQ132</f>
        <v>13737548.5</v>
      </c>
      <c r="AR130" s="34">
        <f>+AR132</f>
        <v>12869745.504630001</v>
      </c>
      <c r="AS130" s="34">
        <f>+AQ130-AR130</f>
        <v>867802.99536999874</v>
      </c>
      <c r="AT130" s="63">
        <f>+AR130/AQ130</f>
        <v>0.9368298502917024</v>
      </c>
      <c r="AU130" s="34">
        <f>+AU132</f>
        <v>16154811.82</v>
      </c>
      <c r="AV130" s="34">
        <f>+AV132</f>
        <v>13237620.12882</v>
      </c>
      <c r="AW130" s="34">
        <f>+AU130-AV130</f>
        <v>2917191.6911800001</v>
      </c>
      <c r="AX130" s="35">
        <f>+AV130/AU130</f>
        <v>0.81942273771530694</v>
      </c>
      <c r="AY130" s="61">
        <f>+AY132</f>
        <v>16530187.345350001</v>
      </c>
      <c r="AZ130" s="34">
        <f>+AZ132</f>
        <v>14234763.73532</v>
      </c>
      <c r="BA130" s="34">
        <f>+AY130-AZ130</f>
        <v>2295423.610030001</v>
      </c>
      <c r="BB130" s="63">
        <f>+AZ130/AY130</f>
        <v>0.86113747158009601</v>
      </c>
      <c r="BC130" s="211">
        <f>+BC132</f>
        <v>17871540</v>
      </c>
    </row>
    <row r="131" spans="1:55" s="74" customFormat="1" ht="12" customHeight="1" x14ac:dyDescent="0.15">
      <c r="A131" s="80"/>
      <c r="B131" s="81"/>
      <c r="C131" s="222"/>
      <c r="D131" s="87"/>
      <c r="E131" s="87"/>
      <c r="F131" s="65"/>
      <c r="G131" s="222"/>
      <c r="H131" s="87"/>
      <c r="I131" s="87"/>
      <c r="J131" s="65"/>
      <c r="K131" s="222"/>
      <c r="L131" s="87"/>
      <c r="M131" s="87"/>
      <c r="N131" s="65"/>
      <c r="O131" s="222"/>
      <c r="P131" s="87"/>
      <c r="Q131" s="87"/>
      <c r="R131" s="65"/>
      <c r="S131" s="222"/>
      <c r="T131" s="87"/>
      <c r="U131" s="87"/>
      <c r="V131" s="65"/>
      <c r="W131" s="222"/>
      <c r="X131" s="87"/>
      <c r="Y131" s="87"/>
      <c r="Z131" s="65"/>
      <c r="AA131" s="222"/>
      <c r="AB131" s="87"/>
      <c r="AC131" s="87"/>
      <c r="AD131" s="65"/>
      <c r="AE131" s="222"/>
      <c r="AF131" s="87"/>
      <c r="AG131" s="87"/>
      <c r="AH131" s="65"/>
      <c r="AI131" s="222"/>
      <c r="AJ131" s="87"/>
      <c r="AK131" s="87"/>
      <c r="AL131" s="65"/>
      <c r="AM131" s="83"/>
      <c r="AN131" s="37"/>
      <c r="AO131" s="37"/>
      <c r="AP131" s="65"/>
      <c r="AQ131" s="82"/>
      <c r="AR131" s="37"/>
      <c r="AS131" s="37"/>
      <c r="AT131" s="65"/>
      <c r="AU131" s="83"/>
      <c r="AV131" s="37"/>
      <c r="AW131" s="37"/>
      <c r="AX131" s="38"/>
      <c r="AY131" s="82"/>
      <c r="AZ131" s="37"/>
      <c r="BA131" s="37"/>
      <c r="BB131" s="65"/>
      <c r="BC131" s="213"/>
    </row>
    <row r="132" spans="1:55" s="74" customFormat="1" ht="12" customHeight="1" x14ac:dyDescent="0.15">
      <c r="A132" s="80" t="s">
        <v>240</v>
      </c>
      <c r="B132" s="81" t="s">
        <v>89</v>
      </c>
      <c r="C132" s="222">
        <v>10061556.567999998</v>
      </c>
      <c r="D132" s="87">
        <v>9195807.0765700005</v>
      </c>
      <c r="E132" s="87">
        <f>+C132-D132</f>
        <v>865749.49142999761</v>
      </c>
      <c r="F132" s="65">
        <f>+D132/C132</f>
        <v>0.91395471609398427</v>
      </c>
      <c r="G132" s="222">
        <v>10524033.441</v>
      </c>
      <c r="H132" s="87">
        <v>10114122.399259999</v>
      </c>
      <c r="I132" s="87">
        <f>+G132-H132</f>
        <v>409911.04174000025</v>
      </c>
      <c r="J132" s="65">
        <f>+H132/G132</f>
        <v>0.96105000577601263</v>
      </c>
      <c r="K132" s="222">
        <v>10656014.800000001</v>
      </c>
      <c r="L132" s="87">
        <v>10210382.720970001</v>
      </c>
      <c r="M132" s="87">
        <f>+K132-L132</f>
        <v>445632.07902999967</v>
      </c>
      <c r="N132" s="65">
        <f>+L132/K132</f>
        <v>0.958180230846714</v>
      </c>
      <c r="O132" s="222">
        <v>10865413.9</v>
      </c>
      <c r="P132" s="87">
        <v>10347296.086829999</v>
      </c>
      <c r="Q132" s="87">
        <f>+O132-P132</f>
        <v>518117.81317000091</v>
      </c>
      <c r="R132" s="65">
        <f>+P132/O132</f>
        <v>0.95231494925655791</v>
      </c>
      <c r="S132" s="222">
        <v>11061154.199999999</v>
      </c>
      <c r="T132" s="87">
        <v>10641445.739670001</v>
      </c>
      <c r="U132" s="87">
        <f>+S132-T132</f>
        <v>419708.46032999828</v>
      </c>
      <c r="V132" s="65">
        <f>+T132/S132</f>
        <v>0.96205563608090749</v>
      </c>
      <c r="W132" s="222">
        <v>11944126.6</v>
      </c>
      <c r="X132" s="87">
        <v>11477873.179499999</v>
      </c>
      <c r="Y132" s="87">
        <f>+W132-X132</f>
        <v>466253.42050000094</v>
      </c>
      <c r="Z132" s="65">
        <f>+X132/W132</f>
        <v>0.96096379114903208</v>
      </c>
      <c r="AA132" s="222">
        <v>13229975.600000001</v>
      </c>
      <c r="AB132" s="87">
        <v>12154079.46445</v>
      </c>
      <c r="AC132" s="87">
        <f>+AA132-AB132</f>
        <v>1075896.1355500016</v>
      </c>
      <c r="AD132" s="65">
        <f>+AB132/AA132</f>
        <v>0.91867739079201316</v>
      </c>
      <c r="AE132" s="222">
        <v>14667636.6</v>
      </c>
      <c r="AF132" s="87">
        <v>12504645.334679997</v>
      </c>
      <c r="AG132" s="87">
        <f>+AE132-AF132</f>
        <v>2162991.265320003</v>
      </c>
      <c r="AH132" s="65">
        <f>+AF132/AE132</f>
        <v>0.85253307507495768</v>
      </c>
      <c r="AI132" s="222">
        <v>13625679.9</v>
      </c>
      <c r="AJ132" s="87">
        <v>13133607.405300001</v>
      </c>
      <c r="AK132" s="87">
        <f>+AI132-AJ132</f>
        <v>492072.49469999969</v>
      </c>
      <c r="AL132" s="65">
        <f>+AJ132/AI132</f>
        <v>0.96388638964724249</v>
      </c>
      <c r="AM132" s="83">
        <v>13392753.9</v>
      </c>
      <c r="AN132" s="83">
        <v>12841462.27417</v>
      </c>
      <c r="AO132" s="83">
        <f>+AM132-AN132</f>
        <v>551291.62583000027</v>
      </c>
      <c r="AP132" s="66">
        <f>+AN132/AM132</f>
        <v>0.95883657461741301</v>
      </c>
      <c r="AQ132" s="82">
        <v>13737548.5</v>
      </c>
      <c r="AR132" s="83">
        <v>12869745.504630001</v>
      </c>
      <c r="AS132" s="83">
        <f>+AQ132-AR132</f>
        <v>867802.99536999874</v>
      </c>
      <c r="AT132" s="66">
        <f>+AR132/AQ132</f>
        <v>0.9368298502917024</v>
      </c>
      <c r="AU132" s="83">
        <v>16154811.82</v>
      </c>
      <c r="AV132" s="83">
        <v>13237620.12882</v>
      </c>
      <c r="AW132" s="83">
        <f>+AU132-AV132</f>
        <v>2917191.6911800001</v>
      </c>
      <c r="AX132" s="39">
        <f>+AV132/AU132</f>
        <v>0.81942273771530694</v>
      </c>
      <c r="AY132" s="82">
        <v>16530187.345350001</v>
      </c>
      <c r="AZ132" s="83">
        <v>14234763.73532</v>
      </c>
      <c r="BA132" s="83">
        <f>+AY132-AZ132</f>
        <v>2295423.610030001</v>
      </c>
      <c r="BB132" s="66">
        <f>+AZ132/AY132</f>
        <v>0.86113747158009601</v>
      </c>
      <c r="BC132" s="213">
        <v>17871540</v>
      </c>
    </row>
    <row r="133" spans="1:55" s="74" customFormat="1" ht="12" customHeight="1" x14ac:dyDescent="0.15">
      <c r="A133" s="80"/>
      <c r="B133" s="81"/>
      <c r="C133" s="222"/>
      <c r="D133" s="87"/>
      <c r="E133" s="87"/>
      <c r="F133" s="65"/>
      <c r="G133" s="222"/>
      <c r="H133" s="87"/>
      <c r="I133" s="87"/>
      <c r="J133" s="65"/>
      <c r="K133" s="222"/>
      <c r="L133" s="87"/>
      <c r="M133" s="87"/>
      <c r="N133" s="65"/>
      <c r="O133" s="222"/>
      <c r="P133" s="87"/>
      <c r="Q133" s="87"/>
      <c r="R133" s="65"/>
      <c r="S133" s="222"/>
      <c r="T133" s="87"/>
      <c r="U133" s="87"/>
      <c r="V133" s="65"/>
      <c r="W133" s="222"/>
      <c r="X133" s="87"/>
      <c r="Y133" s="87"/>
      <c r="Z133" s="65"/>
      <c r="AA133" s="222"/>
      <c r="AB133" s="87"/>
      <c r="AC133" s="87"/>
      <c r="AD133" s="65"/>
      <c r="AE133" s="222"/>
      <c r="AF133" s="87"/>
      <c r="AG133" s="87"/>
      <c r="AH133" s="65"/>
      <c r="AI133" s="222"/>
      <c r="AJ133" s="87"/>
      <c r="AK133" s="87"/>
      <c r="AL133" s="65"/>
      <c r="AM133" s="83"/>
      <c r="AN133" s="37"/>
      <c r="AO133" s="37"/>
      <c r="AP133" s="65"/>
      <c r="AQ133" s="82"/>
      <c r="AR133" s="37"/>
      <c r="AS133" s="37"/>
      <c r="AT133" s="65"/>
      <c r="AU133" s="83"/>
      <c r="AV133" s="37"/>
      <c r="AW133" s="37"/>
      <c r="AX133" s="38"/>
      <c r="AY133" s="82"/>
      <c r="AZ133" s="37"/>
      <c r="BA133" s="37"/>
      <c r="BB133" s="65"/>
      <c r="BC133" s="213"/>
    </row>
    <row r="134" spans="1:55" s="77" customFormat="1" ht="12" customHeight="1" x14ac:dyDescent="0.15">
      <c r="A134" s="75">
        <v>2.0299999999999998</v>
      </c>
      <c r="B134" s="76" t="s">
        <v>241</v>
      </c>
      <c r="C134" s="220">
        <f>SUM(C136:C141)</f>
        <v>1595791.8740000003</v>
      </c>
      <c r="D134" s="221">
        <f>SUM(D136:D141)</f>
        <v>1249852.2901099999</v>
      </c>
      <c r="E134" s="221">
        <f t="shared" ref="E134" si="547">SUM(E136:E141)</f>
        <v>345939.58389000001</v>
      </c>
      <c r="F134" s="64">
        <f>+D134/C134</f>
        <v>0.78321760529907281</v>
      </c>
      <c r="G134" s="220">
        <f>SUM(G136:G141)</f>
        <v>1677196.1340000001</v>
      </c>
      <c r="H134" s="221">
        <f>SUM(H136:H141)</f>
        <v>1403134.30956</v>
      </c>
      <c r="I134" s="221">
        <f t="shared" ref="I134" si="548">SUM(I136:I141)</f>
        <v>274061.82444000005</v>
      </c>
      <c r="J134" s="64">
        <f>+H134/G134</f>
        <v>0.83659524435798627</v>
      </c>
      <c r="K134" s="220">
        <f>SUM(K136:K141)</f>
        <v>1781284.5</v>
      </c>
      <c r="L134" s="221">
        <f>SUM(L136:L141)</f>
        <v>1408387.04345</v>
      </c>
      <c r="M134" s="221">
        <f t="shared" ref="M134" si="549">SUM(M136:M141)</f>
        <v>372897.45655</v>
      </c>
      <c r="N134" s="64">
        <f>+L134/K134</f>
        <v>0.79065811410249176</v>
      </c>
      <c r="O134" s="220">
        <f>SUM(O136:O141)</f>
        <v>1775852.7549999999</v>
      </c>
      <c r="P134" s="221">
        <f>SUM(P136:P141)</f>
        <v>1467316.6410399999</v>
      </c>
      <c r="Q134" s="221">
        <f t="shared" ref="Q134" si="550">SUM(Q136:Q141)</f>
        <v>308536.11395999999</v>
      </c>
      <c r="R134" s="64">
        <f>+P134/O134</f>
        <v>0.82626030615922319</v>
      </c>
      <c r="S134" s="220">
        <f>SUM(S136:S141)</f>
        <v>1611496.4499999997</v>
      </c>
      <c r="T134" s="221">
        <f>SUM(T136:T141)</f>
        <v>1266978.94735</v>
      </c>
      <c r="U134" s="221">
        <f t="shared" ref="U134" si="551">SUM(U136:U141)</f>
        <v>344517.50265000004</v>
      </c>
      <c r="V134" s="64">
        <f>+T134/S134</f>
        <v>0.78621268284519041</v>
      </c>
      <c r="W134" s="220">
        <f>SUM(W136:W141)</f>
        <v>1942341.2019800001</v>
      </c>
      <c r="X134" s="221">
        <f>SUM(X136:X141)</f>
        <v>1610134.5121100002</v>
      </c>
      <c r="Y134" s="221">
        <f t="shared" ref="Y134" si="552">SUM(Y136:Y141)</f>
        <v>332206.68987</v>
      </c>
      <c r="Z134" s="64">
        <f>+X134/W134</f>
        <v>0.82896584311172916</v>
      </c>
      <c r="AA134" s="220">
        <f>SUM(AA136:AA141)</f>
        <v>2196110.236</v>
      </c>
      <c r="AB134" s="221">
        <f>SUM(AB136:AB141)</f>
        <v>1578032.8350799999</v>
      </c>
      <c r="AC134" s="221">
        <f>+AA134-AB134</f>
        <v>618077.40092000016</v>
      </c>
      <c r="AD134" s="64">
        <f>+AB134/AA134</f>
        <v>0.7185581166245244</v>
      </c>
      <c r="AE134" s="220">
        <f>SUM(AE136:AE141)</f>
        <v>2288867.9155000001</v>
      </c>
      <c r="AF134" s="221">
        <f>SUM(AF136:AF141)</f>
        <v>1606875.2608100001</v>
      </c>
      <c r="AG134" s="221">
        <f>+AE134-AF134</f>
        <v>681992.65469</v>
      </c>
      <c r="AH134" s="64">
        <f>+AF134/AE134</f>
        <v>0.70203931381465512</v>
      </c>
      <c r="AI134" s="220">
        <f>SUM(AI136:AI141)</f>
        <v>2354402.26315</v>
      </c>
      <c r="AJ134" s="221">
        <f>SUM(AJ136:AJ141)</f>
        <v>1791904.4049699998</v>
      </c>
      <c r="AK134" s="221">
        <f>+AI134-AJ134</f>
        <v>562497.85818000021</v>
      </c>
      <c r="AL134" s="64">
        <f>+AJ134/AI134</f>
        <v>0.76108676627441585</v>
      </c>
      <c r="AM134" s="34">
        <f>SUM(AM136:AM141)</f>
        <v>2772256.9</v>
      </c>
      <c r="AN134" s="34">
        <f>SUM(AN136:AN141)</f>
        <v>2142879.5683500003</v>
      </c>
      <c r="AO134" s="34">
        <f>+AM134-AN134</f>
        <v>629377.3316499996</v>
      </c>
      <c r="AP134" s="63">
        <f>+AN134/AM134</f>
        <v>0.77297294069319489</v>
      </c>
      <c r="AQ134" s="61">
        <f>SUM(AQ136:AQ141)</f>
        <v>3007956.4</v>
      </c>
      <c r="AR134" s="34">
        <f>SUM(AR136:AR141)</f>
        <v>2441313.3147100001</v>
      </c>
      <c r="AS134" s="34">
        <f>+AQ134-AR134</f>
        <v>566643.08528999984</v>
      </c>
      <c r="AT134" s="63">
        <f>+AR134/AQ134</f>
        <v>0.81161858420221789</v>
      </c>
      <c r="AU134" s="34">
        <f>SUM(AU136:AU141)</f>
        <v>2756188.156</v>
      </c>
      <c r="AV134" s="34">
        <f>SUM(AV136:AV141)</f>
        <v>2120366.6711600004</v>
      </c>
      <c r="AW134" s="34">
        <f>+AU134-AV134</f>
        <v>635821.48483999958</v>
      </c>
      <c r="AX134" s="35">
        <f>+AV134/AU134</f>
        <v>0.76931129195375603</v>
      </c>
      <c r="AY134" s="61">
        <f>SUM(AY136:AY141)</f>
        <v>3032490.0656699999</v>
      </c>
      <c r="AZ134" s="34">
        <f>SUM(AZ136:AZ141)</f>
        <v>2078206.8544099999</v>
      </c>
      <c r="BA134" s="34">
        <f>+AY134-AZ134</f>
        <v>954283.21126000001</v>
      </c>
      <c r="BB134" s="63">
        <f>+AZ134/AY134</f>
        <v>0.68531365623809215</v>
      </c>
      <c r="BC134" s="211">
        <f>SUM(BC136:BC141)</f>
        <v>2468586.9</v>
      </c>
    </row>
    <row r="135" spans="1:55" s="74" customFormat="1" ht="12" customHeight="1" x14ac:dyDescent="0.15">
      <c r="A135" s="80"/>
      <c r="B135" s="81"/>
      <c r="C135" s="222"/>
      <c r="D135" s="87"/>
      <c r="E135" s="87"/>
      <c r="F135" s="65"/>
      <c r="G135" s="222"/>
      <c r="H135" s="87"/>
      <c r="I135" s="87"/>
      <c r="J135" s="65"/>
      <c r="K135" s="222"/>
      <c r="L135" s="87"/>
      <c r="M135" s="87"/>
      <c r="N135" s="65"/>
      <c r="O135" s="222"/>
      <c r="P135" s="87"/>
      <c r="Q135" s="87"/>
      <c r="R135" s="65"/>
      <c r="S135" s="222"/>
      <c r="T135" s="87"/>
      <c r="U135" s="87"/>
      <c r="V135" s="65"/>
      <c r="W135" s="222"/>
      <c r="X135" s="87"/>
      <c r="Y135" s="87"/>
      <c r="Z135" s="65"/>
      <c r="AA135" s="222"/>
      <c r="AB135" s="87"/>
      <c r="AC135" s="87"/>
      <c r="AD135" s="65"/>
      <c r="AE135" s="222"/>
      <c r="AF135" s="87"/>
      <c r="AG135" s="87"/>
      <c r="AH135" s="65"/>
      <c r="AI135" s="222"/>
      <c r="AJ135" s="87"/>
      <c r="AK135" s="87"/>
      <c r="AL135" s="65"/>
      <c r="AM135" s="83"/>
      <c r="AN135" s="37"/>
      <c r="AO135" s="37"/>
      <c r="AP135" s="65"/>
      <c r="AQ135" s="82"/>
      <c r="AR135" s="37"/>
      <c r="AS135" s="37"/>
      <c r="AT135" s="65"/>
      <c r="AU135" s="83"/>
      <c r="AV135" s="37"/>
      <c r="AW135" s="37"/>
      <c r="AX135" s="38"/>
      <c r="AY135" s="82"/>
      <c r="AZ135" s="37"/>
      <c r="BA135" s="37"/>
      <c r="BB135" s="65"/>
      <c r="BC135" s="213"/>
    </row>
    <row r="136" spans="1:55" s="74" customFormat="1" ht="12" customHeight="1" x14ac:dyDescent="0.15">
      <c r="A136" s="80" t="s">
        <v>242</v>
      </c>
      <c r="B136" s="81" t="s">
        <v>243</v>
      </c>
      <c r="C136" s="222">
        <v>421093.26080000005</v>
      </c>
      <c r="D136" s="87">
        <v>355596.01936000003</v>
      </c>
      <c r="E136" s="87">
        <f t="shared" ref="E136:E141" si="553">+C136-D136</f>
        <v>65497.241440000013</v>
      </c>
      <c r="F136" s="65">
        <f t="shared" ref="F136:F141" si="554">+D136/C136</f>
        <v>0.84445906040964125</v>
      </c>
      <c r="G136" s="222">
        <v>441544.52799999993</v>
      </c>
      <c r="H136" s="87">
        <v>399474.7648</v>
      </c>
      <c r="I136" s="87">
        <f t="shared" ref="I136:I141" si="555">+G136-H136</f>
        <v>42069.763199999928</v>
      </c>
      <c r="J136" s="65">
        <f t="shared" ref="J136:J141" si="556">+H136/G136</f>
        <v>0.90472135757053262</v>
      </c>
      <c r="K136" s="222">
        <v>477365</v>
      </c>
      <c r="L136" s="87">
        <v>389167.26461999997</v>
      </c>
      <c r="M136" s="87">
        <f t="shared" ref="M136:M141" si="557">+K136-L136</f>
        <v>88197.735380000027</v>
      </c>
      <c r="N136" s="65">
        <f t="shared" ref="N136:N141" si="558">+L136/K136</f>
        <v>0.81524046509484349</v>
      </c>
      <c r="O136" s="222">
        <v>512445.39999999991</v>
      </c>
      <c r="P136" s="87">
        <v>450228.06357999996</v>
      </c>
      <c r="Q136" s="87">
        <f t="shared" ref="Q136:Q141" si="559">+O136-P136</f>
        <v>62217.336419999949</v>
      </c>
      <c r="R136" s="65">
        <f t="shared" ref="R136:R141" si="560">+P136/O136</f>
        <v>0.87858738429499028</v>
      </c>
      <c r="S136" s="222">
        <v>435139.9</v>
      </c>
      <c r="T136" s="87">
        <v>375725.75824</v>
      </c>
      <c r="U136" s="87">
        <f t="shared" ref="U136:U141" si="561">+S136-T136</f>
        <v>59414.141760000028</v>
      </c>
      <c r="V136" s="65">
        <f t="shared" ref="V136:V141" si="562">+T136/S136</f>
        <v>0.86345967869184137</v>
      </c>
      <c r="W136" s="222">
        <v>559830.00000000012</v>
      </c>
      <c r="X136" s="87">
        <v>488155.28736000002</v>
      </c>
      <c r="Y136" s="87">
        <f t="shared" ref="Y136:Y141" si="563">+W136-X136</f>
        <v>71674.7126400001</v>
      </c>
      <c r="Z136" s="65">
        <f t="shared" ref="Z136:Z141" si="564">+X136/W136</f>
        <v>0.87197057563903313</v>
      </c>
      <c r="AA136" s="222">
        <v>628323.41999999993</v>
      </c>
      <c r="AB136" s="87">
        <v>491321.76953999995</v>
      </c>
      <c r="AC136" s="87">
        <f t="shared" ref="AC136:AC141" si="565">+AA136-AB136</f>
        <v>137001.65045999998</v>
      </c>
      <c r="AD136" s="65">
        <f t="shared" ref="AD136:AD141" si="566">+AB136/AA136</f>
        <v>0.78195679788603134</v>
      </c>
      <c r="AE136" s="222">
        <v>677618.44050000003</v>
      </c>
      <c r="AF136" s="87">
        <v>539878.73489000008</v>
      </c>
      <c r="AG136" s="87">
        <f t="shared" ref="AG136:AG141" si="567">+AE136-AF136</f>
        <v>137739.70560999995</v>
      </c>
      <c r="AH136" s="65">
        <f t="shared" ref="AH136:AH141" si="568">+AF136/AE136</f>
        <v>0.79672969716059561</v>
      </c>
      <c r="AI136" s="222">
        <v>708840.7</v>
      </c>
      <c r="AJ136" s="87">
        <v>584582.21088000003</v>
      </c>
      <c r="AK136" s="87">
        <f t="shared" ref="AK136:AK141" si="569">+AI136-AJ136</f>
        <v>124258.48911999993</v>
      </c>
      <c r="AL136" s="65">
        <f t="shared" ref="AL136:AL141" si="570">+AJ136/AI136</f>
        <v>0.82470181365150175</v>
      </c>
      <c r="AM136" s="83">
        <v>797318.6</v>
      </c>
      <c r="AN136" s="83">
        <v>664884.53922999988</v>
      </c>
      <c r="AO136" s="83">
        <f t="shared" ref="AO136:AO141" si="571">+AM136-AN136</f>
        <v>132434.0607700001</v>
      </c>
      <c r="AP136" s="66">
        <f t="shared" ref="AP136:AP141" si="572">+AN136/AM136</f>
        <v>0.83390070071110833</v>
      </c>
      <c r="AQ136" s="82">
        <v>955935.9</v>
      </c>
      <c r="AR136" s="83">
        <v>838893.63417000009</v>
      </c>
      <c r="AS136" s="83">
        <f t="shared" ref="AS136:AS141" si="573">+AQ136-AR136</f>
        <v>117042.26582999993</v>
      </c>
      <c r="AT136" s="66">
        <f t="shared" ref="AT136:AT141" si="574">+AR136/AQ136</f>
        <v>0.87756264219180391</v>
      </c>
      <c r="AU136" s="83">
        <v>941651.505</v>
      </c>
      <c r="AV136" s="83">
        <v>800813.19048000022</v>
      </c>
      <c r="AW136" s="83">
        <f t="shared" ref="AW136:AW141" si="575">+AU136-AV136</f>
        <v>140838.31451999978</v>
      </c>
      <c r="AX136" s="39">
        <f t="shared" ref="AX136:AX141" si="576">+AV136/AU136</f>
        <v>0.85043477998795347</v>
      </c>
      <c r="AY136" s="82">
        <v>977709.15033000009</v>
      </c>
      <c r="AZ136" s="83">
        <v>737589.42356999998</v>
      </c>
      <c r="BA136" s="83">
        <f t="shared" ref="BA136:BA141" si="577">+AY136-AZ136</f>
        <v>240119.72676000011</v>
      </c>
      <c r="BB136" s="66">
        <f t="shared" ref="BB136:BB141" si="578">+AZ136/AY136</f>
        <v>0.75440576916053814</v>
      </c>
      <c r="BC136" s="213">
        <v>738501.5</v>
      </c>
    </row>
    <row r="137" spans="1:55" s="74" customFormat="1" ht="12" customHeight="1" x14ac:dyDescent="0.15">
      <c r="A137" s="80" t="s">
        <v>244</v>
      </c>
      <c r="B137" s="81" t="s">
        <v>245</v>
      </c>
      <c r="C137" s="222">
        <v>249713.27679999999</v>
      </c>
      <c r="D137" s="87">
        <v>173723.51644000001</v>
      </c>
      <c r="E137" s="87">
        <f t="shared" si="553"/>
        <v>75989.760359999986</v>
      </c>
      <c r="F137" s="65">
        <f t="shared" si="554"/>
        <v>0.69569194984829907</v>
      </c>
      <c r="G137" s="222">
        <v>247513.42800000004</v>
      </c>
      <c r="H137" s="87">
        <v>214644.04006</v>
      </c>
      <c r="I137" s="87">
        <f t="shared" si="555"/>
        <v>32869.387940000044</v>
      </c>
      <c r="J137" s="65">
        <f t="shared" si="556"/>
        <v>0.86720159707860356</v>
      </c>
      <c r="K137" s="222">
        <v>229681.8</v>
      </c>
      <c r="L137" s="87">
        <v>174896.98525</v>
      </c>
      <c r="M137" s="87">
        <f t="shared" si="557"/>
        <v>54784.81474999999</v>
      </c>
      <c r="N137" s="65">
        <f t="shared" si="558"/>
        <v>0.76147515932912402</v>
      </c>
      <c r="O137" s="222">
        <v>269609.80000000005</v>
      </c>
      <c r="P137" s="87">
        <v>228382.82945999998</v>
      </c>
      <c r="Q137" s="87">
        <f t="shared" si="559"/>
        <v>41226.970540000068</v>
      </c>
      <c r="R137" s="65">
        <f t="shared" si="560"/>
        <v>0.84708652823450759</v>
      </c>
      <c r="S137" s="222">
        <v>216601.8</v>
      </c>
      <c r="T137" s="87">
        <v>180471.07960999999</v>
      </c>
      <c r="U137" s="87">
        <f t="shared" si="561"/>
        <v>36130.720390000002</v>
      </c>
      <c r="V137" s="65">
        <f t="shared" si="562"/>
        <v>0.8331928894866063</v>
      </c>
      <c r="W137" s="222">
        <v>233853.00198</v>
      </c>
      <c r="X137" s="87">
        <v>195493.52188000001</v>
      </c>
      <c r="Y137" s="87">
        <f t="shared" si="563"/>
        <v>38359.480099999986</v>
      </c>
      <c r="Z137" s="65">
        <f t="shared" si="564"/>
        <v>0.83596755322695993</v>
      </c>
      <c r="AA137" s="222">
        <v>239917.7</v>
      </c>
      <c r="AB137" s="87">
        <v>173897.81234</v>
      </c>
      <c r="AC137" s="87">
        <f t="shared" si="565"/>
        <v>66019.887660000008</v>
      </c>
      <c r="AD137" s="65">
        <f t="shared" si="566"/>
        <v>0.72482277189219468</v>
      </c>
      <c r="AE137" s="222">
        <v>249638.9</v>
      </c>
      <c r="AF137" s="87">
        <v>151696.96527000002</v>
      </c>
      <c r="AG137" s="87">
        <f t="shared" si="567"/>
        <v>97941.934729999979</v>
      </c>
      <c r="AH137" s="65">
        <f t="shared" si="568"/>
        <v>0.60766557323397918</v>
      </c>
      <c r="AI137" s="222">
        <v>290678</v>
      </c>
      <c r="AJ137" s="87">
        <v>136643.3676</v>
      </c>
      <c r="AK137" s="87">
        <f t="shared" si="569"/>
        <v>154034.6324</v>
      </c>
      <c r="AL137" s="65">
        <f t="shared" si="570"/>
        <v>0.47008499989679303</v>
      </c>
      <c r="AM137" s="83">
        <v>239550.8</v>
      </c>
      <c r="AN137" s="83">
        <v>134830.88045</v>
      </c>
      <c r="AO137" s="83">
        <f t="shared" si="571"/>
        <v>104719.91954999999</v>
      </c>
      <c r="AP137" s="66">
        <f t="shared" si="572"/>
        <v>0.56284880054668995</v>
      </c>
      <c r="AQ137" s="82">
        <v>173072.9</v>
      </c>
      <c r="AR137" s="83">
        <v>125981.83751000001</v>
      </c>
      <c r="AS137" s="83">
        <f t="shared" si="573"/>
        <v>47091.062489999982</v>
      </c>
      <c r="AT137" s="66">
        <f t="shared" si="574"/>
        <v>0.72791198107849364</v>
      </c>
      <c r="AU137" s="83">
        <v>189165.01500000001</v>
      </c>
      <c r="AV137" s="83">
        <v>110172.51941999998</v>
      </c>
      <c r="AW137" s="83">
        <f t="shared" si="575"/>
        <v>78992.495580000032</v>
      </c>
      <c r="AX137" s="39">
        <f t="shared" si="576"/>
        <v>0.58241487951670123</v>
      </c>
      <c r="AY137" s="82">
        <v>214761.61499999999</v>
      </c>
      <c r="AZ137" s="83">
        <v>109327.31695999998</v>
      </c>
      <c r="BA137" s="83">
        <f t="shared" si="577"/>
        <v>105434.29804000001</v>
      </c>
      <c r="BB137" s="66">
        <f t="shared" si="578"/>
        <v>0.50906358177647337</v>
      </c>
      <c r="BC137" s="213">
        <v>186103.9</v>
      </c>
    </row>
    <row r="138" spans="1:55" s="74" customFormat="1" ht="12" customHeight="1" x14ac:dyDescent="0.15">
      <c r="A138" s="80" t="s">
        <v>246</v>
      </c>
      <c r="B138" s="81" t="s">
        <v>247</v>
      </c>
      <c r="C138" s="222">
        <v>470424.05760000006</v>
      </c>
      <c r="D138" s="87">
        <v>366343.71894000005</v>
      </c>
      <c r="E138" s="87">
        <f t="shared" si="553"/>
        <v>104080.33866000001</v>
      </c>
      <c r="F138" s="65">
        <f t="shared" si="554"/>
        <v>0.77875209190831995</v>
      </c>
      <c r="G138" s="222">
        <v>505505.01600000006</v>
      </c>
      <c r="H138" s="87">
        <v>420043.94253999996</v>
      </c>
      <c r="I138" s="87">
        <f t="shared" si="555"/>
        <v>85461.073460000101</v>
      </c>
      <c r="J138" s="65">
        <f t="shared" si="556"/>
        <v>0.83093921770303447</v>
      </c>
      <c r="K138" s="222">
        <v>557976</v>
      </c>
      <c r="L138" s="87">
        <v>481634.34039000003</v>
      </c>
      <c r="M138" s="87">
        <f t="shared" si="557"/>
        <v>76341.659609999973</v>
      </c>
      <c r="N138" s="65">
        <f t="shared" si="558"/>
        <v>0.86318110526259195</v>
      </c>
      <c r="O138" s="222">
        <v>540171</v>
      </c>
      <c r="P138" s="87">
        <v>459220.63931</v>
      </c>
      <c r="Q138" s="87">
        <f t="shared" si="559"/>
        <v>80950.360690000001</v>
      </c>
      <c r="R138" s="65">
        <f t="shared" si="560"/>
        <v>0.85013938051098636</v>
      </c>
      <c r="S138" s="222">
        <v>542395.1</v>
      </c>
      <c r="T138" s="87">
        <v>413044.76938999997</v>
      </c>
      <c r="U138" s="87">
        <f t="shared" si="561"/>
        <v>129350.33061</v>
      </c>
      <c r="V138" s="65">
        <f t="shared" si="562"/>
        <v>0.76152009741607174</v>
      </c>
      <c r="W138" s="222">
        <v>675521.5</v>
      </c>
      <c r="X138" s="87">
        <v>569138.93382000003</v>
      </c>
      <c r="Y138" s="87">
        <f t="shared" si="563"/>
        <v>106382.56617999997</v>
      </c>
      <c r="Z138" s="65">
        <f t="shared" si="564"/>
        <v>0.84251786778067028</v>
      </c>
      <c r="AA138" s="222">
        <v>733919.29999999993</v>
      </c>
      <c r="AB138" s="87">
        <v>554788.95623000001</v>
      </c>
      <c r="AC138" s="87">
        <f t="shared" si="565"/>
        <v>179130.34376999992</v>
      </c>
      <c r="AD138" s="65">
        <f t="shared" si="566"/>
        <v>0.75592637532491658</v>
      </c>
      <c r="AE138" s="222">
        <v>740425.375</v>
      </c>
      <c r="AF138" s="87">
        <v>526384.42539999995</v>
      </c>
      <c r="AG138" s="87">
        <f t="shared" si="567"/>
        <v>214040.94960000005</v>
      </c>
      <c r="AH138" s="65">
        <f t="shared" si="568"/>
        <v>0.71092164473698638</v>
      </c>
      <c r="AI138" s="222">
        <v>759839</v>
      </c>
      <c r="AJ138" s="87">
        <v>602774.78544999997</v>
      </c>
      <c r="AK138" s="87">
        <f t="shared" si="569"/>
        <v>157064.21455000003</v>
      </c>
      <c r="AL138" s="65">
        <f t="shared" si="570"/>
        <v>0.79329277050796287</v>
      </c>
      <c r="AM138" s="83">
        <v>894185.3</v>
      </c>
      <c r="AN138" s="83">
        <v>715374.53456000006</v>
      </c>
      <c r="AO138" s="83">
        <f t="shared" si="571"/>
        <v>178810.76543999999</v>
      </c>
      <c r="AP138" s="66">
        <f t="shared" si="572"/>
        <v>0.80002940616447171</v>
      </c>
      <c r="AQ138" s="82">
        <v>986485.1</v>
      </c>
      <c r="AR138" s="83">
        <v>817888.88646000007</v>
      </c>
      <c r="AS138" s="83">
        <f t="shared" si="573"/>
        <v>168596.21353999991</v>
      </c>
      <c r="AT138" s="66">
        <f t="shared" si="574"/>
        <v>0.82909400908336084</v>
      </c>
      <c r="AU138" s="83">
        <v>884720.74800000002</v>
      </c>
      <c r="AV138" s="83">
        <v>692667.91241000011</v>
      </c>
      <c r="AW138" s="83">
        <f t="shared" si="575"/>
        <v>192052.83558999992</v>
      </c>
      <c r="AX138" s="39">
        <f t="shared" si="576"/>
        <v>0.78292264985968218</v>
      </c>
      <c r="AY138" s="82">
        <v>980697.71993000002</v>
      </c>
      <c r="AZ138" s="83">
        <v>698353.35096000007</v>
      </c>
      <c r="BA138" s="83">
        <f t="shared" si="577"/>
        <v>282344.36896999995</v>
      </c>
      <c r="BB138" s="66">
        <f t="shared" si="578"/>
        <v>0.71209847516505587</v>
      </c>
      <c r="BC138" s="213">
        <v>879263.5</v>
      </c>
    </row>
    <row r="139" spans="1:55" s="74" customFormat="1" ht="12" customHeight="1" x14ac:dyDescent="0.15">
      <c r="A139" s="80" t="s">
        <v>248</v>
      </c>
      <c r="B139" s="81" t="s">
        <v>249</v>
      </c>
      <c r="C139" s="222">
        <v>39716.374400000008</v>
      </c>
      <c r="D139" s="87">
        <v>23907.056080000002</v>
      </c>
      <c r="E139" s="87">
        <f t="shared" si="553"/>
        <v>15809.318320000006</v>
      </c>
      <c r="F139" s="65">
        <f t="shared" si="554"/>
        <v>0.60194457427614534</v>
      </c>
      <c r="G139" s="222">
        <v>48261.299999999988</v>
      </c>
      <c r="H139" s="87">
        <v>22596.616750000001</v>
      </c>
      <c r="I139" s="87">
        <f t="shared" si="555"/>
        <v>25664.683249999987</v>
      </c>
      <c r="J139" s="65">
        <f t="shared" si="556"/>
        <v>0.46821400894712756</v>
      </c>
      <c r="K139" s="222">
        <v>57855.500000000015</v>
      </c>
      <c r="L139" s="87">
        <v>26966.358189999999</v>
      </c>
      <c r="M139" s="87">
        <f t="shared" si="557"/>
        <v>30889.141810000016</v>
      </c>
      <c r="N139" s="65">
        <f t="shared" si="558"/>
        <v>0.46609843817787405</v>
      </c>
      <c r="O139" s="222">
        <v>45700.599999999991</v>
      </c>
      <c r="P139" s="87">
        <v>20769.779010000002</v>
      </c>
      <c r="Q139" s="87">
        <f t="shared" si="559"/>
        <v>24930.820989999989</v>
      </c>
      <c r="R139" s="65">
        <f t="shared" si="560"/>
        <v>0.45447497428917794</v>
      </c>
      <c r="S139" s="222">
        <v>32473.750000000004</v>
      </c>
      <c r="T139" s="87">
        <v>17132.93519</v>
      </c>
      <c r="U139" s="87">
        <f t="shared" si="561"/>
        <v>15340.814810000003</v>
      </c>
      <c r="V139" s="65">
        <f t="shared" si="562"/>
        <v>0.52759336972169824</v>
      </c>
      <c r="W139" s="222">
        <v>42882.799999999996</v>
      </c>
      <c r="X139" s="87">
        <v>23298.295959999999</v>
      </c>
      <c r="Y139" s="87">
        <f t="shared" si="563"/>
        <v>19584.504039999996</v>
      </c>
      <c r="Z139" s="65">
        <f t="shared" si="564"/>
        <v>0.54330164914604462</v>
      </c>
      <c r="AA139" s="222">
        <v>73237.899999999994</v>
      </c>
      <c r="AB139" s="87">
        <v>22289.618899999998</v>
      </c>
      <c r="AC139" s="87">
        <f t="shared" si="565"/>
        <v>50948.281099999993</v>
      </c>
      <c r="AD139" s="65">
        <f t="shared" si="566"/>
        <v>0.30434541268933163</v>
      </c>
      <c r="AE139" s="222">
        <v>52330.8</v>
      </c>
      <c r="AF139" s="87">
        <v>21154.614690000002</v>
      </c>
      <c r="AG139" s="87">
        <f t="shared" si="567"/>
        <v>31176.185310000001</v>
      </c>
      <c r="AH139" s="65">
        <f t="shared" si="568"/>
        <v>0.40424787486528013</v>
      </c>
      <c r="AI139" s="222">
        <v>46330.3</v>
      </c>
      <c r="AJ139" s="87">
        <v>27240.875199999995</v>
      </c>
      <c r="AK139" s="87">
        <f t="shared" si="569"/>
        <v>19089.424800000008</v>
      </c>
      <c r="AL139" s="65">
        <f t="shared" si="570"/>
        <v>0.58797105134221006</v>
      </c>
      <c r="AM139" s="83">
        <v>62762.8</v>
      </c>
      <c r="AN139" s="83">
        <v>20468.829449999997</v>
      </c>
      <c r="AO139" s="83">
        <f t="shared" si="571"/>
        <v>42293.970550000005</v>
      </c>
      <c r="AP139" s="66">
        <f t="shared" si="572"/>
        <v>0.32612995994442562</v>
      </c>
      <c r="AQ139" s="82">
        <v>82119.8</v>
      </c>
      <c r="AR139" s="83">
        <v>41532.429799999998</v>
      </c>
      <c r="AS139" s="83">
        <f t="shared" si="573"/>
        <v>40587.370200000005</v>
      </c>
      <c r="AT139" s="66">
        <f t="shared" si="574"/>
        <v>0.50575415186106143</v>
      </c>
      <c r="AU139" s="83">
        <v>59718.112999999998</v>
      </c>
      <c r="AV139" s="83">
        <v>20722.021710000001</v>
      </c>
      <c r="AW139" s="83">
        <f t="shared" si="575"/>
        <v>38996.091289999997</v>
      </c>
      <c r="AX139" s="39">
        <f t="shared" si="576"/>
        <v>0.34699726212045584</v>
      </c>
      <c r="AY139" s="82">
        <v>106731.413</v>
      </c>
      <c r="AZ139" s="83">
        <v>17075.680660000002</v>
      </c>
      <c r="BA139" s="83">
        <f t="shared" si="577"/>
        <v>89655.732340000002</v>
      </c>
      <c r="BB139" s="66">
        <f t="shared" si="578"/>
        <v>0.15998739433909678</v>
      </c>
      <c r="BC139" s="213">
        <v>73899</v>
      </c>
    </row>
    <row r="140" spans="1:55" s="74" customFormat="1" ht="12" customHeight="1" x14ac:dyDescent="0.15">
      <c r="A140" s="80" t="s">
        <v>250</v>
      </c>
      <c r="B140" s="81" t="s">
        <v>251</v>
      </c>
      <c r="C140" s="222">
        <v>54938.402400000006</v>
      </c>
      <c r="D140" s="87">
        <v>33911.626400000001</v>
      </c>
      <c r="E140" s="87">
        <f t="shared" si="553"/>
        <v>21026.776000000005</v>
      </c>
      <c r="F140" s="65">
        <f t="shared" si="554"/>
        <v>0.61726633681652154</v>
      </c>
      <c r="G140" s="222">
        <v>62610.706000000006</v>
      </c>
      <c r="H140" s="87">
        <v>37290.67108</v>
      </c>
      <c r="I140" s="87">
        <f t="shared" si="555"/>
        <v>25320.034920000006</v>
      </c>
      <c r="J140" s="65">
        <f t="shared" si="556"/>
        <v>0.59559576089111654</v>
      </c>
      <c r="K140" s="222">
        <v>71238.5</v>
      </c>
      <c r="L140" s="87">
        <v>42517.876099999994</v>
      </c>
      <c r="M140" s="87">
        <f t="shared" si="557"/>
        <v>28720.623900000006</v>
      </c>
      <c r="N140" s="65">
        <f t="shared" si="558"/>
        <v>0.59683845252216139</v>
      </c>
      <c r="O140" s="222">
        <v>61020.900000000009</v>
      </c>
      <c r="P140" s="87">
        <v>35250.137450000002</v>
      </c>
      <c r="Q140" s="87">
        <f t="shared" si="559"/>
        <v>25770.762550000007</v>
      </c>
      <c r="R140" s="65">
        <f t="shared" si="560"/>
        <v>0.5776731816475994</v>
      </c>
      <c r="S140" s="222">
        <v>53743.700000000004</v>
      </c>
      <c r="T140" s="87">
        <v>36870.246269999996</v>
      </c>
      <c r="U140" s="87">
        <f t="shared" si="561"/>
        <v>16873.453730000008</v>
      </c>
      <c r="V140" s="65">
        <f t="shared" si="562"/>
        <v>0.6860384802311712</v>
      </c>
      <c r="W140" s="222">
        <v>63651.900000000009</v>
      </c>
      <c r="X140" s="87">
        <v>39720.230640000009</v>
      </c>
      <c r="Y140" s="87">
        <f t="shared" si="563"/>
        <v>23931.66936</v>
      </c>
      <c r="Z140" s="65">
        <f t="shared" si="564"/>
        <v>0.6240227022288416</v>
      </c>
      <c r="AA140" s="222">
        <v>87261.500000000015</v>
      </c>
      <c r="AB140" s="87">
        <v>37525.717700000001</v>
      </c>
      <c r="AC140" s="87">
        <f t="shared" si="565"/>
        <v>49735.782300000013</v>
      </c>
      <c r="AD140" s="65">
        <f t="shared" si="566"/>
        <v>0.43003750451229916</v>
      </c>
      <c r="AE140" s="222">
        <v>78013.5</v>
      </c>
      <c r="AF140" s="87">
        <v>45963.735480000003</v>
      </c>
      <c r="AG140" s="87">
        <f t="shared" si="567"/>
        <v>32049.764519999997</v>
      </c>
      <c r="AH140" s="65">
        <f t="shared" si="568"/>
        <v>0.58917668711184612</v>
      </c>
      <c r="AI140" s="222">
        <v>76244</v>
      </c>
      <c r="AJ140" s="87">
        <v>47385.298429999995</v>
      </c>
      <c r="AK140" s="87">
        <f t="shared" si="569"/>
        <v>28858.701570000005</v>
      </c>
      <c r="AL140" s="65">
        <f t="shared" si="570"/>
        <v>0.62149544134620427</v>
      </c>
      <c r="AM140" s="83">
        <v>101394.4</v>
      </c>
      <c r="AN140" s="83">
        <v>55530.057740000004</v>
      </c>
      <c r="AO140" s="83">
        <f t="shared" si="571"/>
        <v>45864.34225999999</v>
      </c>
      <c r="AP140" s="66">
        <f t="shared" si="572"/>
        <v>0.5476639512635807</v>
      </c>
      <c r="AQ140" s="82">
        <v>140200.6</v>
      </c>
      <c r="AR140" s="83">
        <v>97697.392440000011</v>
      </c>
      <c r="AS140" s="83">
        <f t="shared" si="573"/>
        <v>42503.207559999995</v>
      </c>
      <c r="AT140" s="66">
        <f t="shared" si="574"/>
        <v>0.69684004519238862</v>
      </c>
      <c r="AU140" s="83">
        <v>139616.16399999999</v>
      </c>
      <c r="AV140" s="83">
        <v>87092.536609999996</v>
      </c>
      <c r="AW140" s="83">
        <f t="shared" si="575"/>
        <v>52523.627389999994</v>
      </c>
      <c r="AX140" s="39">
        <f t="shared" si="576"/>
        <v>0.623799810242602</v>
      </c>
      <c r="AY140" s="82">
        <v>166130.0667</v>
      </c>
      <c r="AZ140" s="83">
        <v>81386.321169999996</v>
      </c>
      <c r="BA140" s="83">
        <f t="shared" si="577"/>
        <v>84743.74553</v>
      </c>
      <c r="BB140" s="66">
        <f t="shared" si="578"/>
        <v>0.48989519348697158</v>
      </c>
      <c r="BC140" s="213">
        <v>115830</v>
      </c>
    </row>
    <row r="141" spans="1:55" s="74" customFormat="1" ht="12" customHeight="1" x14ac:dyDescent="0.15">
      <c r="A141" s="80" t="s">
        <v>252</v>
      </c>
      <c r="B141" s="81" t="s">
        <v>253</v>
      </c>
      <c r="C141" s="222">
        <v>359906.50199999998</v>
      </c>
      <c r="D141" s="87">
        <v>296370.35288999998</v>
      </c>
      <c r="E141" s="87">
        <f t="shared" si="553"/>
        <v>63536.149109999998</v>
      </c>
      <c r="F141" s="65">
        <f t="shared" si="554"/>
        <v>0.82346484779538653</v>
      </c>
      <c r="G141" s="222">
        <v>371761.15599999996</v>
      </c>
      <c r="H141" s="87">
        <v>309084.27432999999</v>
      </c>
      <c r="I141" s="87">
        <f t="shared" si="555"/>
        <v>62676.881669999973</v>
      </c>
      <c r="J141" s="65">
        <f t="shared" si="556"/>
        <v>0.83140551222624248</v>
      </c>
      <c r="K141" s="222">
        <v>387167.69999999995</v>
      </c>
      <c r="L141" s="87">
        <v>293204.21889999998</v>
      </c>
      <c r="M141" s="87">
        <f t="shared" si="557"/>
        <v>93963.481099999975</v>
      </c>
      <c r="N141" s="65">
        <f t="shared" si="558"/>
        <v>0.75730547486270161</v>
      </c>
      <c r="O141" s="222">
        <v>346905.05499999999</v>
      </c>
      <c r="P141" s="87">
        <v>273465.19222999999</v>
      </c>
      <c r="Q141" s="87">
        <f t="shared" si="559"/>
        <v>73439.862770000007</v>
      </c>
      <c r="R141" s="65">
        <f t="shared" si="560"/>
        <v>0.7882998194707771</v>
      </c>
      <c r="S141" s="222">
        <v>331142.2</v>
      </c>
      <c r="T141" s="87">
        <v>243734.15865</v>
      </c>
      <c r="U141" s="87">
        <f t="shared" si="561"/>
        <v>87408.041350000014</v>
      </c>
      <c r="V141" s="65">
        <f t="shared" si="562"/>
        <v>0.73604076632334992</v>
      </c>
      <c r="W141" s="222">
        <v>366602</v>
      </c>
      <c r="X141" s="87">
        <v>294328.24245000002</v>
      </c>
      <c r="Y141" s="87">
        <f t="shared" si="563"/>
        <v>72273.75754999998</v>
      </c>
      <c r="Z141" s="65">
        <f t="shared" si="564"/>
        <v>0.80285498292426127</v>
      </c>
      <c r="AA141" s="222">
        <v>433450.41600000003</v>
      </c>
      <c r="AB141" s="87">
        <v>298208.96036999999</v>
      </c>
      <c r="AC141" s="87">
        <f t="shared" si="565"/>
        <v>135241.45563000004</v>
      </c>
      <c r="AD141" s="65">
        <f t="shared" si="566"/>
        <v>0.68798863575205327</v>
      </c>
      <c r="AE141" s="222">
        <v>490840.9</v>
      </c>
      <c r="AF141" s="87">
        <v>321796.78508</v>
      </c>
      <c r="AG141" s="87">
        <f t="shared" si="567"/>
        <v>169044.11492000002</v>
      </c>
      <c r="AH141" s="65">
        <f t="shared" si="568"/>
        <v>0.6556030377256663</v>
      </c>
      <c r="AI141" s="222">
        <v>472470.26314999996</v>
      </c>
      <c r="AJ141" s="87">
        <v>393277.86740999995</v>
      </c>
      <c r="AK141" s="87">
        <f t="shared" si="569"/>
        <v>79192.395740000007</v>
      </c>
      <c r="AL141" s="65">
        <f t="shared" si="570"/>
        <v>0.83238649727494496</v>
      </c>
      <c r="AM141" s="83">
        <v>677045</v>
      </c>
      <c r="AN141" s="83">
        <v>551790.72692000004</v>
      </c>
      <c r="AO141" s="83">
        <f t="shared" si="571"/>
        <v>125254.27307999996</v>
      </c>
      <c r="AP141" s="66">
        <f t="shared" si="572"/>
        <v>0.81499859967948962</v>
      </c>
      <c r="AQ141" s="82">
        <v>670142.1</v>
      </c>
      <c r="AR141" s="83">
        <v>519319.13432999997</v>
      </c>
      <c r="AS141" s="83">
        <f t="shared" si="573"/>
        <v>150822.96567000001</v>
      </c>
      <c r="AT141" s="66">
        <f t="shared" si="574"/>
        <v>0.77493882913787981</v>
      </c>
      <c r="AU141" s="83">
        <v>541316.61100000003</v>
      </c>
      <c r="AV141" s="83">
        <v>408898.49052999995</v>
      </c>
      <c r="AW141" s="83">
        <f t="shared" si="575"/>
        <v>132418.12047000008</v>
      </c>
      <c r="AX141" s="39">
        <f t="shared" si="576"/>
        <v>0.75537768880696687</v>
      </c>
      <c r="AY141" s="82">
        <v>586460.10071000003</v>
      </c>
      <c r="AZ141" s="83">
        <v>434474.76108999999</v>
      </c>
      <c r="BA141" s="83">
        <f t="shared" si="577"/>
        <v>151985.33962000004</v>
      </c>
      <c r="BB141" s="66">
        <f t="shared" si="578"/>
        <v>0.7408428306785092</v>
      </c>
      <c r="BC141" s="213">
        <v>474989</v>
      </c>
    </row>
    <row r="142" spans="1:55" s="74" customFormat="1" ht="12" customHeight="1" x14ac:dyDescent="0.15">
      <c r="A142" s="80"/>
      <c r="B142" s="81"/>
      <c r="C142" s="222"/>
      <c r="D142" s="87"/>
      <c r="E142" s="87"/>
      <c r="F142" s="65"/>
      <c r="G142" s="222"/>
      <c r="H142" s="87"/>
      <c r="I142" s="87"/>
      <c r="J142" s="65"/>
      <c r="K142" s="222"/>
      <c r="L142" s="87"/>
      <c r="M142" s="87"/>
      <c r="N142" s="65"/>
      <c r="O142" s="222"/>
      <c r="P142" s="87"/>
      <c r="Q142" s="87"/>
      <c r="R142" s="65"/>
      <c r="S142" s="222"/>
      <c r="T142" s="87"/>
      <c r="U142" s="87"/>
      <c r="V142" s="65"/>
      <c r="W142" s="222"/>
      <c r="X142" s="87"/>
      <c r="Y142" s="87"/>
      <c r="Z142" s="65"/>
      <c r="AA142" s="222"/>
      <c r="AB142" s="87"/>
      <c r="AC142" s="87"/>
      <c r="AD142" s="65"/>
      <c r="AE142" s="222"/>
      <c r="AF142" s="87"/>
      <c r="AG142" s="87"/>
      <c r="AH142" s="65"/>
      <c r="AI142" s="222"/>
      <c r="AJ142" s="87"/>
      <c r="AK142" s="87"/>
      <c r="AL142" s="65"/>
      <c r="AM142" s="83"/>
      <c r="AN142" s="37"/>
      <c r="AO142" s="37"/>
      <c r="AP142" s="65"/>
      <c r="AQ142" s="82"/>
      <c r="AR142" s="37"/>
      <c r="AS142" s="37"/>
      <c r="AT142" s="65"/>
      <c r="AU142" s="83"/>
      <c r="AV142" s="37"/>
      <c r="AW142" s="37"/>
      <c r="AX142" s="38"/>
      <c r="AY142" s="82"/>
      <c r="AZ142" s="37"/>
      <c r="BA142" s="37"/>
      <c r="BB142" s="65"/>
      <c r="BC142" s="213"/>
    </row>
    <row r="143" spans="1:55" s="77" customFormat="1" ht="12" customHeight="1" x14ac:dyDescent="0.15">
      <c r="A143" s="75">
        <v>2.04</v>
      </c>
      <c r="B143" s="76" t="s">
        <v>254</v>
      </c>
      <c r="C143" s="220">
        <f>+C145+C146</f>
        <v>6875939.3204799984</v>
      </c>
      <c r="D143" s="221">
        <f>+D145+D146</f>
        <v>5545409.2296200003</v>
      </c>
      <c r="E143" s="221">
        <f>+E145+E146</f>
        <v>1330530.090859998</v>
      </c>
      <c r="F143" s="64">
        <f>+D143/C143</f>
        <v>0.80649478873424441</v>
      </c>
      <c r="G143" s="220">
        <f>+G145+G146</f>
        <v>7652692.1910000006</v>
      </c>
      <c r="H143" s="221">
        <f>+H145+H146</f>
        <v>7247929.4104500003</v>
      </c>
      <c r="I143" s="221">
        <f>+I145+I146</f>
        <v>404762.78055000014</v>
      </c>
      <c r="J143" s="64">
        <f>+H143/G143</f>
        <v>0.94710844622418966</v>
      </c>
      <c r="K143" s="220">
        <f>+K145+K146</f>
        <v>7953460.0795999998</v>
      </c>
      <c r="L143" s="221">
        <f>+L145+L146</f>
        <v>7332413.1880299998</v>
      </c>
      <c r="M143" s="221">
        <f>+M145+M146</f>
        <v>621046.89157000044</v>
      </c>
      <c r="N143" s="64">
        <f>+L143/K143</f>
        <v>0.9219148791400944</v>
      </c>
      <c r="O143" s="220">
        <f>+O145+O146</f>
        <v>8334940.472599999</v>
      </c>
      <c r="P143" s="221">
        <f>+P145+P146</f>
        <v>7234278.1177500002</v>
      </c>
      <c r="Q143" s="221">
        <f>+Q145+Q146</f>
        <v>1100662.3548499991</v>
      </c>
      <c r="R143" s="64">
        <f>+P143/O143</f>
        <v>0.8679459849211546</v>
      </c>
      <c r="S143" s="220">
        <f>+S145+S146</f>
        <v>8991026.2400000002</v>
      </c>
      <c r="T143" s="221">
        <f>+T145+T146</f>
        <v>8050751.9578200001</v>
      </c>
      <c r="U143" s="221">
        <f>+U145+U146</f>
        <v>940274.2821800008</v>
      </c>
      <c r="V143" s="64">
        <f>+T143/S143</f>
        <v>0.89542080546969904</v>
      </c>
      <c r="W143" s="220">
        <f>+W145+W146</f>
        <v>10149803.637979999</v>
      </c>
      <c r="X143" s="221">
        <f>+X145+X146</f>
        <v>8875907.0989899989</v>
      </c>
      <c r="Y143" s="221">
        <f>+Y145+Y146</f>
        <v>1273896.5389900003</v>
      </c>
      <c r="Z143" s="64">
        <f>+X143/W143</f>
        <v>0.87449052371583325</v>
      </c>
      <c r="AA143" s="220">
        <f>+AA145+AA146</f>
        <v>10581371.902759997</v>
      </c>
      <c r="AB143" s="221">
        <f>+AB145+AB146</f>
        <v>8931128.5464999992</v>
      </c>
      <c r="AC143" s="221">
        <f>+AA143-AB143</f>
        <v>1650243.3562599979</v>
      </c>
      <c r="AD143" s="64">
        <f>+AB143/AA143</f>
        <v>0.84404258999444526</v>
      </c>
      <c r="AE143" s="220">
        <f>+AE145+AE146</f>
        <v>12432406.745000001</v>
      </c>
      <c r="AF143" s="221">
        <f>+AF145+AF146</f>
        <v>8922916.3469000012</v>
      </c>
      <c r="AG143" s="221">
        <f>+AE143-AF143</f>
        <v>3509490.3980999999</v>
      </c>
      <c r="AH143" s="64">
        <f>+AF143/AE143</f>
        <v>0.71771431951328102</v>
      </c>
      <c r="AI143" s="220">
        <f>+AI145+AI146</f>
        <v>12083886.948700001</v>
      </c>
      <c r="AJ143" s="221">
        <f>+AJ145+AJ146</f>
        <v>10252366.557390003</v>
      </c>
      <c r="AK143" s="221">
        <f>+AI143-AJ143</f>
        <v>1831520.3913099989</v>
      </c>
      <c r="AL143" s="64">
        <f>+AJ143/AI143</f>
        <v>0.8484328429183926</v>
      </c>
      <c r="AM143" s="34">
        <f>+AM145+AM146</f>
        <v>12634134.200000001</v>
      </c>
      <c r="AN143" s="34">
        <f>+AN145+AN146</f>
        <v>10591160.034470001</v>
      </c>
      <c r="AO143" s="34">
        <f>+AM143-AN143</f>
        <v>2042974.1655299999</v>
      </c>
      <c r="AP143" s="63">
        <f>+AN143/AM143</f>
        <v>0.83829725621166828</v>
      </c>
      <c r="AQ143" s="61">
        <f>+AQ145+AQ146</f>
        <v>14123373.859650001</v>
      </c>
      <c r="AR143" s="34">
        <f>+AR145+AR146</f>
        <v>12508075.16769</v>
      </c>
      <c r="AS143" s="34">
        <f>+AQ143-AR143</f>
        <v>1615298.6919600014</v>
      </c>
      <c r="AT143" s="63">
        <f>+AR143/AQ143</f>
        <v>0.88562940356802033</v>
      </c>
      <c r="AU143" s="34">
        <f>+AU145+AU146</f>
        <v>14398558.865599999</v>
      </c>
      <c r="AV143" s="34">
        <f>+AV145+AV146</f>
        <v>11694585.718870001</v>
      </c>
      <c r="AW143" s="34">
        <f>+AU143-AV143</f>
        <v>2703973.1467299983</v>
      </c>
      <c r="AX143" s="35">
        <f>+AV143/AU143</f>
        <v>0.81220529276786602</v>
      </c>
      <c r="AY143" s="61">
        <f>+AY145+AY146</f>
        <v>15507065.50014</v>
      </c>
      <c r="AZ143" s="34">
        <f>+AZ145+AZ146</f>
        <v>12442505.762940001</v>
      </c>
      <c r="BA143" s="34">
        <f>+AY143-AZ143</f>
        <v>3064559.7371999994</v>
      </c>
      <c r="BB143" s="63">
        <f>+AZ143/AY143</f>
        <v>0.80237655298661559</v>
      </c>
      <c r="BC143" s="211">
        <f>+BC145+BC146</f>
        <v>16349173.6</v>
      </c>
    </row>
    <row r="144" spans="1:55" s="74" customFormat="1" ht="12" customHeight="1" x14ac:dyDescent="0.15">
      <c r="A144" s="80"/>
      <c r="B144" s="81"/>
      <c r="C144" s="222"/>
      <c r="D144" s="87"/>
      <c r="E144" s="87"/>
      <c r="F144" s="65"/>
      <c r="G144" s="222"/>
      <c r="H144" s="87"/>
      <c r="I144" s="87"/>
      <c r="J144" s="65"/>
      <c r="K144" s="222"/>
      <c r="L144" s="87"/>
      <c r="M144" s="87"/>
      <c r="N144" s="65"/>
      <c r="O144" s="222"/>
      <c r="P144" s="87"/>
      <c r="Q144" s="87"/>
      <c r="R144" s="65"/>
      <c r="S144" s="222"/>
      <c r="T144" s="87"/>
      <c r="U144" s="87"/>
      <c r="V144" s="65"/>
      <c r="W144" s="222"/>
      <c r="X144" s="87"/>
      <c r="Y144" s="87"/>
      <c r="Z144" s="65"/>
      <c r="AA144" s="222"/>
      <c r="AB144" s="87"/>
      <c r="AC144" s="87"/>
      <c r="AD144" s="65"/>
      <c r="AE144" s="222"/>
      <c r="AF144" s="87"/>
      <c r="AG144" s="87"/>
      <c r="AH144" s="65"/>
      <c r="AI144" s="222"/>
      <c r="AJ144" s="87"/>
      <c r="AK144" s="87"/>
      <c r="AL144" s="65"/>
      <c r="AM144" s="83"/>
      <c r="AN144" s="37"/>
      <c r="AO144" s="37"/>
      <c r="AP144" s="65"/>
      <c r="AQ144" s="82"/>
      <c r="AR144" s="37"/>
      <c r="AS144" s="37"/>
      <c r="AT144" s="65"/>
      <c r="AU144" s="83"/>
      <c r="AV144" s="37"/>
      <c r="AW144" s="37"/>
      <c r="AX144" s="38"/>
      <c r="AY144" s="82"/>
      <c r="AZ144" s="37"/>
      <c r="BA144" s="37"/>
      <c r="BB144" s="65"/>
      <c r="BC144" s="213"/>
    </row>
    <row r="145" spans="1:55" s="74" customFormat="1" ht="12" customHeight="1" x14ac:dyDescent="0.15">
      <c r="A145" s="80" t="s">
        <v>255</v>
      </c>
      <c r="B145" s="81" t="s">
        <v>256</v>
      </c>
      <c r="C145" s="222">
        <v>165220.51760000002</v>
      </c>
      <c r="D145" s="87">
        <v>129574.52243000001</v>
      </c>
      <c r="E145" s="87">
        <f t="shared" ref="E145:E146" si="579">+C145-D145</f>
        <v>35645.995170000009</v>
      </c>
      <c r="F145" s="65">
        <f t="shared" ref="F145:F146" si="580">+D145/C145</f>
        <v>0.78425200642271797</v>
      </c>
      <c r="G145" s="222">
        <v>143728.076</v>
      </c>
      <c r="H145" s="87">
        <v>116239.84011</v>
      </c>
      <c r="I145" s="87">
        <f t="shared" ref="I145:I146" si="581">+G145-H145</f>
        <v>27488.235889999996</v>
      </c>
      <c r="J145" s="65">
        <f t="shared" ref="J145:J146" si="582">+H145/G145</f>
        <v>0.80874832075258563</v>
      </c>
      <c r="K145" s="222">
        <v>155319.15099999998</v>
      </c>
      <c r="L145" s="87">
        <v>117167.83129</v>
      </c>
      <c r="M145" s="87">
        <f t="shared" ref="M145:M146" si="583">+K145-L145</f>
        <v>38151.319709999982</v>
      </c>
      <c r="N145" s="65">
        <f t="shared" ref="N145:N146" si="584">+L145/K145</f>
        <v>0.7543682188296279</v>
      </c>
      <c r="O145" s="222">
        <v>175385.21059999996</v>
      </c>
      <c r="P145" s="87">
        <v>128969.28585999999</v>
      </c>
      <c r="Q145" s="87">
        <f t="shared" ref="Q145:Q146" si="585">+O145-P145</f>
        <v>46415.924739999973</v>
      </c>
      <c r="R145" s="65">
        <f t="shared" ref="R145:R146" si="586">+P145/O145</f>
        <v>0.73534869570125549</v>
      </c>
      <c r="S145" s="222">
        <v>166733.70000000001</v>
      </c>
      <c r="T145" s="87">
        <v>112632.23384</v>
      </c>
      <c r="U145" s="87">
        <f t="shared" ref="U145:U146" si="587">+S145-T145</f>
        <v>54101.466160000011</v>
      </c>
      <c r="V145" s="65">
        <f t="shared" ref="V145:V146" si="588">+T145/S145</f>
        <v>0.67552170820895829</v>
      </c>
      <c r="W145" s="222">
        <v>174443.1</v>
      </c>
      <c r="X145" s="87">
        <v>130673.64820000001</v>
      </c>
      <c r="Y145" s="87">
        <f t="shared" ref="Y145:Y146" si="589">+W145-X145</f>
        <v>43769.451799999995</v>
      </c>
      <c r="Z145" s="65">
        <f t="shared" ref="Z145:Z146" si="590">+X145/W145</f>
        <v>0.74909038076025936</v>
      </c>
      <c r="AA145" s="222">
        <v>181115.1</v>
      </c>
      <c r="AB145" s="87">
        <v>120422.72484000002</v>
      </c>
      <c r="AC145" s="87">
        <f t="shared" ref="AC145:AC146" si="591">+AA145-AB145</f>
        <v>60692.375159999981</v>
      </c>
      <c r="AD145" s="65">
        <f t="shared" ref="AD145:AD146" si="592">+AB145/AA145</f>
        <v>0.66489610661949239</v>
      </c>
      <c r="AE145" s="222">
        <v>238999.3</v>
      </c>
      <c r="AF145" s="87">
        <v>148657.95153999998</v>
      </c>
      <c r="AG145" s="87">
        <f t="shared" ref="AG145:AG146" si="593">+AE145-AF145</f>
        <v>90341.348460000008</v>
      </c>
      <c r="AH145" s="65">
        <f t="shared" ref="AH145:AH146" si="594">+AF145/AE145</f>
        <v>0.62200161900055773</v>
      </c>
      <c r="AI145" s="222">
        <v>208851.4</v>
      </c>
      <c r="AJ145" s="87">
        <v>156833.74950000001</v>
      </c>
      <c r="AK145" s="87">
        <f t="shared" ref="AK145:AK146" si="595">+AI145-AJ145</f>
        <v>52017.650499999989</v>
      </c>
      <c r="AL145" s="65">
        <f t="shared" ref="AL145:AL146" si="596">+AJ145/AI145</f>
        <v>0.75093463342836109</v>
      </c>
      <c r="AM145" s="83">
        <v>258335.4</v>
      </c>
      <c r="AN145" s="83">
        <v>177760.44422000003</v>
      </c>
      <c r="AO145" s="83">
        <f t="shared" ref="AO145:AO146" si="597">+AM145-AN145</f>
        <v>80574.95577999996</v>
      </c>
      <c r="AP145" s="66">
        <f t="shared" ref="AP145:AP146" si="598">+AN145/AM145</f>
        <v>0.6880994405722175</v>
      </c>
      <c r="AQ145" s="82">
        <v>207075.8</v>
      </c>
      <c r="AR145" s="83">
        <v>129548.87917</v>
      </c>
      <c r="AS145" s="83">
        <f t="shared" ref="AS145:AS146" si="599">+AQ145-AR145</f>
        <v>77526.920829999988</v>
      </c>
      <c r="AT145" s="66">
        <f t="shared" ref="AT145:AT146" si="600">+AR145/AQ145</f>
        <v>0.62561090755172744</v>
      </c>
      <c r="AU145" s="83">
        <v>175013.72768000001</v>
      </c>
      <c r="AV145" s="83">
        <v>92714.312199999986</v>
      </c>
      <c r="AW145" s="83">
        <f t="shared" ref="AW145:AW146" si="601">+AU145-AV145</f>
        <v>82299.415480000025</v>
      </c>
      <c r="AX145" s="39">
        <f t="shared" ref="AX145:AX146" si="602">+AV145/AU145</f>
        <v>0.52975451371175541</v>
      </c>
      <c r="AY145" s="82">
        <v>206042.61600000001</v>
      </c>
      <c r="AZ145" s="83">
        <v>89173.177119999993</v>
      </c>
      <c r="BA145" s="83">
        <f t="shared" ref="BA145:BA146" si="603">+AY145-AZ145</f>
        <v>116869.43888000002</v>
      </c>
      <c r="BB145" s="66">
        <f t="shared" ref="BB145:BB146" si="604">+AZ145/AY145</f>
        <v>0.43278996768319028</v>
      </c>
      <c r="BC145" s="213">
        <v>227820.7</v>
      </c>
    </row>
    <row r="146" spans="1:55" s="74" customFormat="1" ht="12" customHeight="1" x14ac:dyDescent="0.15">
      <c r="A146" s="80" t="s">
        <v>257</v>
      </c>
      <c r="B146" s="81" t="s">
        <v>80</v>
      </c>
      <c r="C146" s="222">
        <v>6710718.8028799985</v>
      </c>
      <c r="D146" s="87">
        <v>5415834.7071900005</v>
      </c>
      <c r="E146" s="87">
        <f t="shared" si="579"/>
        <v>1294884.095689998</v>
      </c>
      <c r="F146" s="65">
        <f t="shared" si="580"/>
        <v>0.80704241472101612</v>
      </c>
      <c r="G146" s="222">
        <v>7508964.1150000002</v>
      </c>
      <c r="H146" s="87">
        <v>7131689.5703400001</v>
      </c>
      <c r="I146" s="87">
        <f t="shared" si="581"/>
        <v>377274.54466000013</v>
      </c>
      <c r="J146" s="65">
        <f t="shared" si="582"/>
        <v>0.94975677884698484</v>
      </c>
      <c r="K146" s="222">
        <v>7798140.9286000002</v>
      </c>
      <c r="L146" s="87">
        <v>7215245.3567399997</v>
      </c>
      <c r="M146" s="87">
        <f t="shared" si="583"/>
        <v>582895.57186000049</v>
      </c>
      <c r="N146" s="65">
        <f t="shared" si="584"/>
        <v>0.92525198285116816</v>
      </c>
      <c r="O146" s="222">
        <v>8159555.2619999992</v>
      </c>
      <c r="P146" s="87">
        <v>7105308.83189</v>
      </c>
      <c r="Q146" s="87">
        <f t="shared" si="585"/>
        <v>1054246.4301099991</v>
      </c>
      <c r="R146" s="65">
        <f t="shared" si="586"/>
        <v>0.87079609166693828</v>
      </c>
      <c r="S146" s="222">
        <v>8824292.540000001</v>
      </c>
      <c r="T146" s="87">
        <v>7938119.7239800002</v>
      </c>
      <c r="U146" s="87">
        <f t="shared" si="587"/>
        <v>886172.81602000073</v>
      </c>
      <c r="V146" s="65">
        <f t="shared" si="588"/>
        <v>0.89957576632879843</v>
      </c>
      <c r="W146" s="222">
        <v>9975360.5379799996</v>
      </c>
      <c r="X146" s="87">
        <v>8745233.4507899992</v>
      </c>
      <c r="Y146" s="87">
        <f t="shared" si="589"/>
        <v>1230127.0871900003</v>
      </c>
      <c r="Z146" s="65">
        <f t="shared" si="590"/>
        <v>0.87668344592594549</v>
      </c>
      <c r="AA146" s="222">
        <v>10400256.802759998</v>
      </c>
      <c r="AB146" s="87">
        <v>8810705.821659999</v>
      </c>
      <c r="AC146" s="87">
        <f t="shared" si="591"/>
        <v>1589550.9810999986</v>
      </c>
      <c r="AD146" s="65">
        <f t="shared" si="592"/>
        <v>0.84716233346486536</v>
      </c>
      <c r="AE146" s="222">
        <v>12193407.445</v>
      </c>
      <c r="AF146" s="87">
        <v>8774258.3953600004</v>
      </c>
      <c r="AG146" s="87">
        <f t="shared" si="593"/>
        <v>3419149.0496399999</v>
      </c>
      <c r="AH146" s="65">
        <f t="shared" si="594"/>
        <v>0.71959035527496884</v>
      </c>
      <c r="AI146" s="222">
        <v>11875035.548700001</v>
      </c>
      <c r="AJ146" s="87">
        <v>10095532.807890002</v>
      </c>
      <c r="AK146" s="87">
        <f t="shared" si="595"/>
        <v>1779502.7408099994</v>
      </c>
      <c r="AL146" s="65">
        <f t="shared" si="596"/>
        <v>0.85014758621040021</v>
      </c>
      <c r="AM146" s="83">
        <v>12375798.800000001</v>
      </c>
      <c r="AN146" s="83">
        <v>10413399.59025</v>
      </c>
      <c r="AO146" s="83">
        <f t="shared" si="597"/>
        <v>1962399.2097500004</v>
      </c>
      <c r="AP146" s="66">
        <f t="shared" si="598"/>
        <v>0.84143252153145864</v>
      </c>
      <c r="AQ146" s="82">
        <v>13916298.05965</v>
      </c>
      <c r="AR146" s="83">
        <v>12378526.288519999</v>
      </c>
      <c r="AS146" s="83">
        <f t="shared" si="599"/>
        <v>1537771.7711300012</v>
      </c>
      <c r="AT146" s="66">
        <f t="shared" si="600"/>
        <v>0.88949850279588816</v>
      </c>
      <c r="AU146" s="83">
        <v>14223545.13792</v>
      </c>
      <c r="AV146" s="83">
        <v>11601871.40667</v>
      </c>
      <c r="AW146" s="83">
        <f t="shared" si="601"/>
        <v>2621673.7312499993</v>
      </c>
      <c r="AX146" s="39">
        <f t="shared" si="602"/>
        <v>0.81568071069282078</v>
      </c>
      <c r="AY146" s="82">
        <v>15301022.88414</v>
      </c>
      <c r="AZ146" s="83">
        <v>12353332.585820001</v>
      </c>
      <c r="BA146" s="83">
        <f t="shared" si="603"/>
        <v>2947690.2983199991</v>
      </c>
      <c r="BB146" s="66">
        <f t="shared" si="604"/>
        <v>0.80735338280061164</v>
      </c>
      <c r="BC146" s="213">
        <v>16121352.9</v>
      </c>
    </row>
    <row r="147" spans="1:55" s="74" customFormat="1" ht="12" customHeight="1" x14ac:dyDescent="0.15">
      <c r="A147" s="80"/>
      <c r="B147" s="81"/>
      <c r="C147" s="222"/>
      <c r="D147" s="87"/>
      <c r="E147" s="87"/>
      <c r="F147" s="65"/>
      <c r="G147" s="222"/>
      <c r="H147" s="87"/>
      <c r="I147" s="87"/>
      <c r="J147" s="65"/>
      <c r="K147" s="222"/>
      <c r="L147" s="87"/>
      <c r="M147" s="87"/>
      <c r="N147" s="65"/>
      <c r="O147" s="222"/>
      <c r="P147" s="87"/>
      <c r="Q147" s="87"/>
      <c r="R147" s="65"/>
      <c r="S147" s="222"/>
      <c r="T147" s="87"/>
      <c r="U147" s="87"/>
      <c r="V147" s="65"/>
      <c r="W147" s="222"/>
      <c r="X147" s="87"/>
      <c r="Y147" s="87"/>
      <c r="Z147" s="65"/>
      <c r="AA147" s="222"/>
      <c r="AB147" s="87"/>
      <c r="AC147" s="87"/>
      <c r="AD147" s="65"/>
      <c r="AE147" s="222"/>
      <c r="AF147" s="87"/>
      <c r="AG147" s="87"/>
      <c r="AH147" s="65"/>
      <c r="AI147" s="222"/>
      <c r="AJ147" s="87"/>
      <c r="AK147" s="87"/>
      <c r="AL147" s="65"/>
      <c r="AM147" s="83"/>
      <c r="AN147" s="37"/>
      <c r="AO147" s="37"/>
      <c r="AP147" s="65"/>
      <c r="AQ147" s="82"/>
      <c r="AR147" s="37"/>
      <c r="AS147" s="37"/>
      <c r="AT147" s="65"/>
      <c r="AU147" s="83"/>
      <c r="AV147" s="37"/>
      <c r="AW147" s="37"/>
      <c r="AX147" s="38"/>
      <c r="AY147" s="82"/>
      <c r="AZ147" s="37"/>
      <c r="BA147" s="37"/>
      <c r="BB147" s="65"/>
      <c r="BC147" s="213"/>
    </row>
    <row r="148" spans="1:55" s="77" customFormat="1" ht="12" customHeight="1" x14ac:dyDescent="0.15">
      <c r="A148" s="75">
        <v>2.0499999999999998</v>
      </c>
      <c r="B148" s="76" t="s">
        <v>258</v>
      </c>
      <c r="C148" s="220">
        <f>+C150</f>
        <v>1146167.1839999999</v>
      </c>
      <c r="D148" s="221">
        <f>+D150</f>
        <v>842078.4362</v>
      </c>
      <c r="E148" s="221">
        <f>+E150</f>
        <v>304088.7477999999</v>
      </c>
      <c r="F148" s="64">
        <f>+D148/C148</f>
        <v>0.73469075712082166</v>
      </c>
      <c r="G148" s="220">
        <f>+G150</f>
        <v>1828545.7999999998</v>
      </c>
      <c r="H148" s="221">
        <f>+H150</f>
        <v>1610837.5176599999</v>
      </c>
      <c r="I148" s="221">
        <f>+I150</f>
        <v>217708.28233999992</v>
      </c>
      <c r="J148" s="64">
        <f>+H148/G148</f>
        <v>0.88093911438258754</v>
      </c>
      <c r="K148" s="220">
        <f>+K150</f>
        <v>1359813.5</v>
      </c>
      <c r="L148" s="221">
        <f>+L150</f>
        <v>1327639.7494699999</v>
      </c>
      <c r="M148" s="221">
        <f>+M150</f>
        <v>32173.750530000078</v>
      </c>
      <c r="N148" s="64">
        <f>+L148/K148</f>
        <v>0.97633958588438774</v>
      </c>
      <c r="O148" s="220">
        <f>+O150</f>
        <v>1227868.5</v>
      </c>
      <c r="P148" s="221">
        <f>+P150</f>
        <v>1210341.4827999999</v>
      </c>
      <c r="Q148" s="221">
        <f>+Q150</f>
        <v>17527.017200000118</v>
      </c>
      <c r="R148" s="64">
        <f>+P148/O148</f>
        <v>0.98572565612685714</v>
      </c>
      <c r="S148" s="220">
        <f>+S150</f>
        <v>1467651.8</v>
      </c>
      <c r="T148" s="221">
        <f>+T150</f>
        <v>1445177.31947</v>
      </c>
      <c r="U148" s="221">
        <f>+U150</f>
        <v>22474.480530000059</v>
      </c>
      <c r="V148" s="64">
        <f>+T148/S148</f>
        <v>0.98468677616175715</v>
      </c>
      <c r="W148" s="220">
        <f>+W150</f>
        <v>1165133.5999999999</v>
      </c>
      <c r="X148" s="221">
        <f>+X150</f>
        <v>1020294.18964</v>
      </c>
      <c r="Y148" s="221">
        <f>+Y150</f>
        <v>144839.41035999986</v>
      </c>
      <c r="Z148" s="64">
        <f>+X148/W148</f>
        <v>0.87568858166994767</v>
      </c>
      <c r="AA148" s="220">
        <f>+AA150</f>
        <v>1381627.7</v>
      </c>
      <c r="AB148" s="221">
        <f>+AB150</f>
        <v>1240353.7051500001</v>
      </c>
      <c r="AC148" s="221">
        <f>+AA148-AB148</f>
        <v>141273.9948499999</v>
      </c>
      <c r="AD148" s="64">
        <f>+AB148/AA148</f>
        <v>0.89774814528544855</v>
      </c>
      <c r="AE148" s="220">
        <f>+AE150</f>
        <v>1211644.6000000001</v>
      </c>
      <c r="AF148" s="221">
        <f>+AF150</f>
        <v>1078864.0618699999</v>
      </c>
      <c r="AG148" s="221">
        <f>+AE148-AF148</f>
        <v>132780.53813000023</v>
      </c>
      <c r="AH148" s="64">
        <f>+AF148/AE148</f>
        <v>0.8904129658729959</v>
      </c>
      <c r="AI148" s="220">
        <f>+AI150</f>
        <v>1033683</v>
      </c>
      <c r="AJ148" s="221">
        <f>+AJ150</f>
        <v>977151.29700000002</v>
      </c>
      <c r="AK148" s="221">
        <f>+AI148-AJ148</f>
        <v>56531.70299999998</v>
      </c>
      <c r="AL148" s="64">
        <f>+AJ148/AI148</f>
        <v>0.94531040657532339</v>
      </c>
      <c r="AM148" s="34">
        <f>+AM150</f>
        <v>1988093.8</v>
      </c>
      <c r="AN148" s="34">
        <f>+AN150</f>
        <v>1191411.56641</v>
      </c>
      <c r="AO148" s="34">
        <f>+AM148-AN148</f>
        <v>796682.23359000008</v>
      </c>
      <c r="AP148" s="63">
        <f>+AN148/AM148</f>
        <v>0.59927331718956112</v>
      </c>
      <c r="AQ148" s="61">
        <f>+AQ150</f>
        <v>1922248.7</v>
      </c>
      <c r="AR148" s="34">
        <f>+AR150</f>
        <v>1285304.1914699997</v>
      </c>
      <c r="AS148" s="34">
        <f>+AQ148-AR148</f>
        <v>636944.50853000022</v>
      </c>
      <c r="AT148" s="63">
        <f>+AR148/AQ148</f>
        <v>0.66864614941344469</v>
      </c>
      <c r="AU148" s="34">
        <f>+AU150</f>
        <v>2906515.2</v>
      </c>
      <c r="AV148" s="34">
        <f>+AV150</f>
        <v>2582176.1453500004</v>
      </c>
      <c r="AW148" s="34">
        <f>+AU148-AV148</f>
        <v>324339.05464999983</v>
      </c>
      <c r="AX148" s="35">
        <f>+AV148/AU148</f>
        <v>0.8884096478662834</v>
      </c>
      <c r="AY148" s="61">
        <f>+AY150</f>
        <v>3418852.8</v>
      </c>
      <c r="AZ148" s="34">
        <f>+AZ150</f>
        <v>2657793.1655299999</v>
      </c>
      <c r="BA148" s="34">
        <f>+AY148-AZ148</f>
        <v>761059.63446999993</v>
      </c>
      <c r="BB148" s="63">
        <f>+AZ148/AY148</f>
        <v>0.7773932722491006</v>
      </c>
      <c r="BC148" s="211">
        <f>+BC150</f>
        <v>3733888.4</v>
      </c>
    </row>
    <row r="149" spans="1:55" s="74" customFormat="1" ht="12" customHeight="1" x14ac:dyDescent="0.15">
      <c r="A149" s="80"/>
      <c r="B149" s="81"/>
      <c r="C149" s="222"/>
      <c r="D149" s="87"/>
      <c r="E149" s="87"/>
      <c r="F149" s="65"/>
      <c r="G149" s="222"/>
      <c r="H149" s="87"/>
      <c r="I149" s="87"/>
      <c r="J149" s="65"/>
      <c r="K149" s="222"/>
      <c r="L149" s="87"/>
      <c r="M149" s="87"/>
      <c r="N149" s="65"/>
      <c r="O149" s="222"/>
      <c r="P149" s="87"/>
      <c r="Q149" s="87"/>
      <c r="R149" s="65"/>
      <c r="S149" s="222"/>
      <c r="T149" s="87"/>
      <c r="U149" s="87"/>
      <c r="V149" s="65"/>
      <c r="W149" s="222"/>
      <c r="X149" s="87"/>
      <c r="Y149" s="87"/>
      <c r="Z149" s="65"/>
      <c r="AA149" s="222"/>
      <c r="AB149" s="87"/>
      <c r="AC149" s="87"/>
      <c r="AD149" s="65"/>
      <c r="AE149" s="222"/>
      <c r="AF149" s="87"/>
      <c r="AG149" s="87"/>
      <c r="AH149" s="65"/>
      <c r="AI149" s="222"/>
      <c r="AJ149" s="87"/>
      <c r="AK149" s="87"/>
      <c r="AL149" s="65"/>
      <c r="AM149" s="83"/>
      <c r="AN149" s="37"/>
      <c r="AO149" s="37"/>
      <c r="AP149" s="65"/>
      <c r="AQ149" s="82"/>
      <c r="AR149" s="37"/>
      <c r="AS149" s="37"/>
      <c r="AT149" s="65"/>
      <c r="AU149" s="83"/>
      <c r="AV149" s="37"/>
      <c r="AW149" s="37"/>
      <c r="AX149" s="38"/>
      <c r="AY149" s="82"/>
      <c r="AZ149" s="37"/>
      <c r="BA149" s="37"/>
      <c r="BB149" s="65"/>
      <c r="BC149" s="213"/>
    </row>
    <row r="150" spans="1:55" s="74" customFormat="1" ht="12" customHeight="1" x14ac:dyDescent="0.15">
      <c r="A150" s="80" t="s">
        <v>259</v>
      </c>
      <c r="B150" s="81" t="s">
        <v>260</v>
      </c>
      <c r="C150" s="222">
        <v>1146167.1839999999</v>
      </c>
      <c r="D150" s="87">
        <v>842078.4362</v>
      </c>
      <c r="E150" s="87">
        <f>+C150-D150</f>
        <v>304088.7477999999</v>
      </c>
      <c r="F150" s="65">
        <f>+D150/C150</f>
        <v>0.73469075712082166</v>
      </c>
      <c r="G150" s="222">
        <v>1828545.7999999998</v>
      </c>
      <c r="H150" s="87">
        <v>1610837.5176599999</v>
      </c>
      <c r="I150" s="87">
        <f>+G150-H150</f>
        <v>217708.28233999992</v>
      </c>
      <c r="J150" s="65">
        <f>+H150/G150</f>
        <v>0.88093911438258754</v>
      </c>
      <c r="K150" s="222">
        <v>1359813.5</v>
      </c>
      <c r="L150" s="87">
        <v>1327639.7494699999</v>
      </c>
      <c r="M150" s="87">
        <f>+K150-L150</f>
        <v>32173.750530000078</v>
      </c>
      <c r="N150" s="65">
        <f>+L150/K150</f>
        <v>0.97633958588438774</v>
      </c>
      <c r="O150" s="222">
        <v>1227868.5</v>
      </c>
      <c r="P150" s="87">
        <v>1210341.4827999999</v>
      </c>
      <c r="Q150" s="87">
        <f>+O150-P150</f>
        <v>17527.017200000118</v>
      </c>
      <c r="R150" s="65">
        <f>+P150/O150</f>
        <v>0.98572565612685714</v>
      </c>
      <c r="S150" s="222">
        <v>1467651.8</v>
      </c>
      <c r="T150" s="87">
        <v>1445177.31947</v>
      </c>
      <c r="U150" s="87">
        <f>+S150-T150</f>
        <v>22474.480530000059</v>
      </c>
      <c r="V150" s="65">
        <f>+T150/S150</f>
        <v>0.98468677616175715</v>
      </c>
      <c r="W150" s="222">
        <v>1165133.5999999999</v>
      </c>
      <c r="X150" s="87">
        <v>1020294.18964</v>
      </c>
      <c r="Y150" s="87">
        <f>+W150-X150</f>
        <v>144839.41035999986</v>
      </c>
      <c r="Z150" s="65">
        <f>+X150/W150</f>
        <v>0.87568858166994767</v>
      </c>
      <c r="AA150" s="222">
        <v>1381627.7</v>
      </c>
      <c r="AB150" s="87">
        <v>1240353.7051500001</v>
      </c>
      <c r="AC150" s="87">
        <f>+AA150-AB150</f>
        <v>141273.9948499999</v>
      </c>
      <c r="AD150" s="65">
        <f>+AB150/AA150</f>
        <v>0.89774814528544855</v>
      </c>
      <c r="AE150" s="222">
        <v>1211644.6000000001</v>
      </c>
      <c r="AF150" s="87">
        <v>1078864.0618699999</v>
      </c>
      <c r="AG150" s="87">
        <f>+AE150-AF150</f>
        <v>132780.53813000023</v>
      </c>
      <c r="AH150" s="65">
        <f>+AF150/AE150</f>
        <v>0.8904129658729959</v>
      </c>
      <c r="AI150" s="222">
        <v>1033683</v>
      </c>
      <c r="AJ150" s="87">
        <v>977151.29700000002</v>
      </c>
      <c r="AK150" s="87">
        <f>+AI150-AJ150</f>
        <v>56531.70299999998</v>
      </c>
      <c r="AL150" s="65">
        <f>+AJ150/AI150</f>
        <v>0.94531040657532339</v>
      </c>
      <c r="AM150" s="83">
        <v>1988093.8</v>
      </c>
      <c r="AN150" s="83">
        <v>1191411.56641</v>
      </c>
      <c r="AO150" s="83">
        <f>+AM150-AN150</f>
        <v>796682.23359000008</v>
      </c>
      <c r="AP150" s="66">
        <f>+AN150/AM150</f>
        <v>0.59927331718956112</v>
      </c>
      <c r="AQ150" s="82">
        <v>1922248.7</v>
      </c>
      <c r="AR150" s="83">
        <v>1285304.1914699997</v>
      </c>
      <c r="AS150" s="83">
        <f>+AQ150-AR150</f>
        <v>636944.50853000022</v>
      </c>
      <c r="AT150" s="66">
        <f>+AR150/AQ150</f>
        <v>0.66864614941344469</v>
      </c>
      <c r="AU150" s="83">
        <v>2906515.2</v>
      </c>
      <c r="AV150" s="83">
        <v>2582176.1453500004</v>
      </c>
      <c r="AW150" s="83">
        <f>+AU150-AV150</f>
        <v>324339.05464999983</v>
      </c>
      <c r="AX150" s="39">
        <f>+AV150/AU150</f>
        <v>0.8884096478662834</v>
      </c>
      <c r="AY150" s="82">
        <v>3418852.8</v>
      </c>
      <c r="AZ150" s="83">
        <v>2657793.1655299999</v>
      </c>
      <c r="BA150" s="83">
        <f>+AY150-AZ150</f>
        <v>761059.63446999993</v>
      </c>
      <c r="BB150" s="66">
        <f>+AZ150/AY150</f>
        <v>0.7773932722491006</v>
      </c>
      <c r="BC150" s="213">
        <v>3733888.4</v>
      </c>
    </row>
    <row r="151" spans="1:55" s="74" customFormat="1" ht="12" customHeight="1" x14ac:dyDescent="0.15">
      <c r="A151" s="80"/>
      <c r="B151" s="81"/>
      <c r="C151" s="222"/>
      <c r="D151" s="87"/>
      <c r="E151" s="87"/>
      <c r="F151" s="65"/>
      <c r="G151" s="222"/>
      <c r="H151" s="87"/>
      <c r="I151" s="87"/>
      <c r="J151" s="65"/>
      <c r="K151" s="222"/>
      <c r="L151" s="87"/>
      <c r="M151" s="87"/>
      <c r="N151" s="65"/>
      <c r="O151" s="222"/>
      <c r="P151" s="87"/>
      <c r="Q151" s="87"/>
      <c r="R151" s="65"/>
      <c r="S151" s="222"/>
      <c r="T151" s="87"/>
      <c r="U151" s="87"/>
      <c r="V151" s="65"/>
      <c r="W151" s="222"/>
      <c r="X151" s="87"/>
      <c r="Y151" s="87"/>
      <c r="Z151" s="65"/>
      <c r="AA151" s="222"/>
      <c r="AB151" s="87"/>
      <c r="AC151" s="87"/>
      <c r="AD151" s="65"/>
      <c r="AE151" s="222"/>
      <c r="AF151" s="87"/>
      <c r="AG151" s="87"/>
      <c r="AH151" s="65"/>
      <c r="AI151" s="222"/>
      <c r="AJ151" s="87"/>
      <c r="AK151" s="87"/>
      <c r="AL151" s="65"/>
      <c r="AM151" s="83"/>
      <c r="AN151" s="37"/>
      <c r="AO151" s="37"/>
      <c r="AP151" s="65"/>
      <c r="AQ151" s="82"/>
      <c r="AR151" s="37"/>
      <c r="AS151" s="37"/>
      <c r="AT151" s="65"/>
      <c r="AU151" s="83"/>
      <c r="AV151" s="37"/>
      <c r="AW151" s="37"/>
      <c r="AX151" s="38"/>
      <c r="AY151" s="82"/>
      <c r="AZ151" s="37"/>
      <c r="BA151" s="37"/>
      <c r="BB151" s="65"/>
      <c r="BC151" s="213"/>
    </row>
    <row r="152" spans="1:55" s="77" customFormat="1" ht="12" customHeight="1" x14ac:dyDescent="0.15">
      <c r="A152" s="75">
        <v>2.99</v>
      </c>
      <c r="B152" s="76" t="s">
        <v>261</v>
      </c>
      <c r="C152" s="220">
        <f>SUM(C154:C161)</f>
        <v>43325298.664380014</v>
      </c>
      <c r="D152" s="221">
        <f t="shared" ref="D152:E152" si="605">SUM(D154:D161)</f>
        <v>36269931.476270005</v>
      </c>
      <c r="E152" s="221">
        <f t="shared" si="605"/>
        <v>7055367.1881100088</v>
      </c>
      <c r="F152" s="64">
        <f>+D152/C152</f>
        <v>0.83715363989145231</v>
      </c>
      <c r="G152" s="220">
        <f>SUM(G154:G161)</f>
        <v>48413856.067779996</v>
      </c>
      <c r="H152" s="221">
        <f t="shared" ref="H152:I152" si="606">SUM(H154:H161)</f>
        <v>46871045.043890007</v>
      </c>
      <c r="I152" s="221">
        <f t="shared" si="606"/>
        <v>1542811.0238899922</v>
      </c>
      <c r="J152" s="64">
        <f>+H152/G152</f>
        <v>0.96813286217627381</v>
      </c>
      <c r="K152" s="220">
        <f>SUM(K154:K161)</f>
        <v>52604573.389650002</v>
      </c>
      <c r="L152" s="221">
        <f t="shared" ref="L152:M152" si="607">SUM(L154:L161)</f>
        <v>51164167.727010004</v>
      </c>
      <c r="M152" s="221">
        <f t="shared" si="607"/>
        <v>1440405.6626399965</v>
      </c>
      <c r="N152" s="64">
        <f>+L152/K152</f>
        <v>0.97261824267691144</v>
      </c>
      <c r="O152" s="220">
        <f>SUM(O154:O161)</f>
        <v>54574849.123200014</v>
      </c>
      <c r="P152" s="221">
        <f t="shared" ref="P152:Q152" si="608">SUM(P154:P161)</f>
        <v>52462377.859389998</v>
      </c>
      <c r="Q152" s="221">
        <f t="shared" si="608"/>
        <v>2112471.2638100046</v>
      </c>
      <c r="R152" s="64">
        <f>+P152/O152</f>
        <v>0.96129221980914292</v>
      </c>
      <c r="S152" s="220">
        <f>SUM(S154:S161)</f>
        <v>67139436.444000006</v>
      </c>
      <c r="T152" s="221">
        <f t="shared" ref="T152:U152" si="609">SUM(T154:T161)</f>
        <v>62505954.372070007</v>
      </c>
      <c r="U152" s="221">
        <f t="shared" si="609"/>
        <v>4633482.0719300034</v>
      </c>
      <c r="V152" s="64">
        <f>+T152/S152</f>
        <v>0.93098717657848207</v>
      </c>
      <c r="W152" s="220">
        <f>SUM(W154:W161)</f>
        <v>74743492.296089992</v>
      </c>
      <c r="X152" s="221">
        <f t="shared" ref="X152:Y152" si="610">SUM(X154:X161)</f>
        <v>71114077.413959995</v>
      </c>
      <c r="Y152" s="221">
        <f t="shared" si="610"/>
        <v>3629414.8821300063</v>
      </c>
      <c r="Z152" s="64">
        <f>+X152/W152</f>
        <v>0.951441727291088</v>
      </c>
      <c r="AA152" s="220">
        <f>SUM(AA154:AA161)</f>
        <v>88125265.723490015</v>
      </c>
      <c r="AB152" s="221">
        <f t="shared" ref="AB152" si="611">SUM(AB154:AB161)</f>
        <v>83251162.72736001</v>
      </c>
      <c r="AC152" s="221">
        <f>+AA152-AB152</f>
        <v>4874102.9961300045</v>
      </c>
      <c r="AD152" s="64">
        <f>+AB152/AA152</f>
        <v>0.94469119660389522</v>
      </c>
      <c r="AE152" s="220">
        <f>SUM(AE154:AE161)</f>
        <v>96103670.578000009</v>
      </c>
      <c r="AF152" s="221">
        <f t="shared" ref="AF152" si="612">SUM(AF154:AF161)</f>
        <v>88906601.623269975</v>
      </c>
      <c r="AG152" s="221">
        <f>+AE152-AF152</f>
        <v>7197068.9547300339</v>
      </c>
      <c r="AH152" s="64">
        <f>+AF152/AE152</f>
        <v>0.92511140405517889</v>
      </c>
      <c r="AI152" s="220">
        <f>SUM(AI154:AI161)</f>
        <v>108289721.57238001</v>
      </c>
      <c r="AJ152" s="221">
        <f t="shared" ref="AJ152" si="613">SUM(AJ154:AJ161)</f>
        <v>103577905.76246998</v>
      </c>
      <c r="AK152" s="221">
        <f>+AI152-AJ152</f>
        <v>4711815.8099100292</v>
      </c>
      <c r="AL152" s="64">
        <f>+AJ152/AI152</f>
        <v>0.9564887992923623</v>
      </c>
      <c r="AM152" s="34">
        <f>SUM(AM154:AM161)</f>
        <v>125742282.0936</v>
      </c>
      <c r="AN152" s="34">
        <f t="shared" ref="AN152" si="614">SUM(AN154:AN161)</f>
        <v>114400843.98262002</v>
      </c>
      <c r="AO152" s="34">
        <f>+AM152-AN152</f>
        <v>11341438.110979989</v>
      </c>
      <c r="AP152" s="63">
        <f>+AN152/AM152</f>
        <v>0.90980410151505242</v>
      </c>
      <c r="AQ152" s="61">
        <f>SUM(AQ154:AQ161)</f>
        <v>190440208.96633998</v>
      </c>
      <c r="AR152" s="34">
        <f t="shared" ref="AR152" si="615">SUM(AR154:AR161)</f>
        <v>160925949.72260997</v>
      </c>
      <c r="AS152" s="34">
        <f>+AQ152-AR152</f>
        <v>29514259.243730009</v>
      </c>
      <c r="AT152" s="63">
        <f>+AR152/AQ152</f>
        <v>0.84502086295785039</v>
      </c>
      <c r="AU152" s="34">
        <f>SUM(AU154:AU161)</f>
        <v>236617039.81088004</v>
      </c>
      <c r="AV152" s="34">
        <f t="shared" ref="AV152" si="616">SUM(AV154:AV161)</f>
        <v>215299109.87118998</v>
      </c>
      <c r="AW152" s="34">
        <f>+AU152-AV152</f>
        <v>21317929.939690053</v>
      </c>
      <c r="AX152" s="35">
        <f>+AV152/AU152</f>
        <v>0.90990534765911724</v>
      </c>
      <c r="AY152" s="61">
        <f>SUM(AY154:AY161)</f>
        <v>233406045.96169001</v>
      </c>
      <c r="AZ152" s="34">
        <f t="shared" ref="AZ152" si="617">SUM(AZ154:AZ161)</f>
        <v>201357490.40726003</v>
      </c>
      <c r="BA152" s="34">
        <f>+AY152-AZ152</f>
        <v>32048555.554429978</v>
      </c>
      <c r="BB152" s="63">
        <f>+AZ152/AY152</f>
        <v>0.8626918363559003</v>
      </c>
      <c r="BC152" s="211">
        <f>SUM(BC154:BC161)</f>
        <v>280301310.5</v>
      </c>
    </row>
    <row r="153" spans="1:55" s="74" customFormat="1" ht="12" customHeight="1" x14ac:dyDescent="0.15">
      <c r="A153" s="80"/>
      <c r="B153" s="81"/>
      <c r="C153" s="222"/>
      <c r="D153" s="87"/>
      <c r="E153" s="87"/>
      <c r="F153" s="65"/>
      <c r="G153" s="222"/>
      <c r="H153" s="87"/>
      <c r="I153" s="87"/>
      <c r="J153" s="65"/>
      <c r="K153" s="222"/>
      <c r="L153" s="87"/>
      <c r="M153" s="87"/>
      <c r="N153" s="65"/>
      <c r="O153" s="222"/>
      <c r="P153" s="87"/>
      <c r="Q153" s="87"/>
      <c r="R153" s="65"/>
      <c r="S153" s="222"/>
      <c r="T153" s="87"/>
      <c r="U153" s="87"/>
      <c r="V153" s="65"/>
      <c r="W153" s="222"/>
      <c r="X153" s="87"/>
      <c r="Y153" s="87"/>
      <c r="Z153" s="65"/>
      <c r="AA153" s="222"/>
      <c r="AB153" s="87"/>
      <c r="AC153" s="87"/>
      <c r="AD153" s="65"/>
      <c r="AE153" s="222"/>
      <c r="AF153" s="87"/>
      <c r="AG153" s="87"/>
      <c r="AH153" s="65"/>
      <c r="AI153" s="222"/>
      <c r="AJ153" s="87"/>
      <c r="AK153" s="87"/>
      <c r="AL153" s="65"/>
      <c r="AM153" s="83"/>
      <c r="AN153" s="37"/>
      <c r="AO153" s="37"/>
      <c r="AP153" s="65"/>
      <c r="AQ153" s="82"/>
      <c r="AR153" s="37"/>
      <c r="AS153" s="37"/>
      <c r="AT153" s="65"/>
      <c r="AU153" s="83"/>
      <c r="AV153" s="37"/>
      <c r="AW153" s="37"/>
      <c r="AX153" s="38"/>
      <c r="AY153" s="82"/>
      <c r="AZ153" s="37"/>
      <c r="BA153" s="37"/>
      <c r="BB153" s="65"/>
      <c r="BC153" s="213"/>
    </row>
    <row r="154" spans="1:55" s="74" customFormat="1" ht="12" customHeight="1" x14ac:dyDescent="0.15">
      <c r="A154" s="80" t="s">
        <v>262</v>
      </c>
      <c r="B154" s="81" t="s">
        <v>263</v>
      </c>
      <c r="C154" s="222">
        <v>622518.69537999993</v>
      </c>
      <c r="D154" s="87">
        <v>491906.08651000005</v>
      </c>
      <c r="E154" s="87">
        <f t="shared" ref="E154:E161" si="618">+C154-D154</f>
        <v>130612.60886999988</v>
      </c>
      <c r="F154" s="65">
        <f t="shared" ref="F154:F161" si="619">+D154/C154</f>
        <v>0.79018684926358573</v>
      </c>
      <c r="G154" s="222">
        <v>523850.47725000005</v>
      </c>
      <c r="H154" s="87">
        <v>451688.61152000003</v>
      </c>
      <c r="I154" s="87">
        <f t="shared" ref="I154:I161" si="620">+G154-H154</f>
        <v>72161.86573000002</v>
      </c>
      <c r="J154" s="65">
        <f t="shared" ref="J154:J161" si="621">+H154/G154</f>
        <v>0.86224720819417744</v>
      </c>
      <c r="K154" s="222">
        <v>460246.2</v>
      </c>
      <c r="L154" s="87">
        <v>370338.41255000001</v>
      </c>
      <c r="M154" s="87">
        <f t="shared" ref="M154:M161" si="622">+K154-L154</f>
        <v>89907.787450000003</v>
      </c>
      <c r="N154" s="65">
        <f t="shared" ref="N154:N161" si="623">+L154/K154</f>
        <v>0.80465284134882586</v>
      </c>
      <c r="O154" s="222">
        <v>490587.19999999984</v>
      </c>
      <c r="P154" s="87">
        <v>366854.70684000006</v>
      </c>
      <c r="Q154" s="87">
        <f t="shared" ref="Q154:Q161" si="624">+O154-P154</f>
        <v>123732.49315999978</v>
      </c>
      <c r="R154" s="65">
        <f t="shared" ref="R154:R161" si="625">+P154/O154</f>
        <v>0.74778695171826781</v>
      </c>
      <c r="S154" s="222">
        <v>514385.79999999993</v>
      </c>
      <c r="T154" s="87">
        <v>417294.08822999994</v>
      </c>
      <c r="U154" s="87">
        <f t="shared" ref="U154:U161" si="626">+S154-T154</f>
        <v>97091.711769999994</v>
      </c>
      <c r="V154" s="65">
        <f t="shared" ref="V154:V161" si="627">+T154/S154</f>
        <v>0.81124729382109695</v>
      </c>
      <c r="W154" s="222">
        <v>523529.66785999999</v>
      </c>
      <c r="X154" s="87">
        <v>429681.21141000005</v>
      </c>
      <c r="Y154" s="87">
        <f t="shared" ref="Y154:Y161" si="628">+W154-X154</f>
        <v>93848.45644999994</v>
      </c>
      <c r="Z154" s="65">
        <f t="shared" ref="Z154:Z161" si="629">+X154/W154</f>
        <v>0.82073899109936121</v>
      </c>
      <c r="AA154" s="222">
        <v>602525.44749000005</v>
      </c>
      <c r="AB154" s="87">
        <v>509499.07465000002</v>
      </c>
      <c r="AC154" s="87">
        <f t="shared" ref="AC154:AC161" si="630">+AA154-AB154</f>
        <v>93026.372840000025</v>
      </c>
      <c r="AD154" s="65">
        <f t="shared" ref="AD154:AD161" si="631">+AB154/AA154</f>
        <v>0.84560590224441279</v>
      </c>
      <c r="AE154" s="222">
        <v>692710.5</v>
      </c>
      <c r="AF154" s="87">
        <v>467222.85641999997</v>
      </c>
      <c r="AG154" s="87">
        <f t="shared" ref="AG154:AG161" si="632">+AE154-AF154</f>
        <v>225487.64358000003</v>
      </c>
      <c r="AH154" s="65">
        <f t="shared" ref="AH154:AH161" si="633">+AF154/AE154</f>
        <v>0.67448502140504574</v>
      </c>
      <c r="AI154" s="222">
        <v>554438.00349000003</v>
      </c>
      <c r="AJ154" s="87">
        <v>411697.92238</v>
      </c>
      <c r="AK154" s="87">
        <f t="shared" ref="AK154:AK161" si="634">+AI154-AJ154</f>
        <v>142740.08111000003</v>
      </c>
      <c r="AL154" s="65">
        <f t="shared" ref="AL154:AL161" si="635">+AJ154/AI154</f>
        <v>0.74254996913721749</v>
      </c>
      <c r="AM154" s="83">
        <v>606538.14399999997</v>
      </c>
      <c r="AN154" s="83">
        <v>378222.55895000004</v>
      </c>
      <c r="AO154" s="83">
        <f t="shared" ref="AO154:AO161" si="636">+AM154-AN154</f>
        <v>228315.58504999994</v>
      </c>
      <c r="AP154" s="66">
        <f t="shared" ref="AP154:AP161" si="637">+AN154/AM154</f>
        <v>0.62357588338252978</v>
      </c>
      <c r="AQ154" s="82">
        <v>537316.5</v>
      </c>
      <c r="AR154" s="83">
        <v>375579.75946999999</v>
      </c>
      <c r="AS154" s="83">
        <f t="shared" ref="AS154:AS161" si="638">+AQ154-AR154</f>
        <v>161736.74053000001</v>
      </c>
      <c r="AT154" s="66">
        <f t="shared" ref="AT154:AT161" si="639">+AR154/AQ154</f>
        <v>0.69899167338058665</v>
      </c>
      <c r="AU154" s="83">
        <v>498686.924</v>
      </c>
      <c r="AV154" s="83">
        <v>328348.52906000003</v>
      </c>
      <c r="AW154" s="83">
        <f t="shared" ref="AW154:AW161" si="640">+AU154-AV154</f>
        <v>170338.39493999997</v>
      </c>
      <c r="AX154" s="39">
        <f t="shared" ref="AX154:AX161" si="641">+AV154/AU154</f>
        <v>0.65842618536354491</v>
      </c>
      <c r="AY154" s="82">
        <v>601973.34436999995</v>
      </c>
      <c r="AZ154" s="83">
        <v>336047.71126999997</v>
      </c>
      <c r="BA154" s="83">
        <f t="shared" ref="BA154:BA161" si="642">+AY154-AZ154</f>
        <v>265925.63309999998</v>
      </c>
      <c r="BB154" s="66">
        <f t="shared" ref="BB154:BB161" si="643">+AZ154/AY154</f>
        <v>0.55824350764516562</v>
      </c>
      <c r="BC154" s="213">
        <v>672228.7</v>
      </c>
    </row>
    <row r="155" spans="1:55" s="74" customFormat="1" ht="12" customHeight="1" x14ac:dyDescent="0.15">
      <c r="A155" s="80" t="s">
        <v>264</v>
      </c>
      <c r="B155" s="81" t="s">
        <v>265</v>
      </c>
      <c r="C155" s="222">
        <v>31054762.173200011</v>
      </c>
      <c r="D155" s="87">
        <v>25718658.881180003</v>
      </c>
      <c r="E155" s="87">
        <f t="shared" si="618"/>
        <v>5336103.292020008</v>
      </c>
      <c r="F155" s="65">
        <f t="shared" si="619"/>
        <v>0.82817117509194715</v>
      </c>
      <c r="G155" s="222">
        <v>35964639.877999999</v>
      </c>
      <c r="H155" s="87">
        <v>35415456.005370006</v>
      </c>
      <c r="I155" s="87">
        <f t="shared" si="620"/>
        <v>549183.87262999266</v>
      </c>
      <c r="J155" s="65">
        <f t="shared" si="621"/>
        <v>0.9847298937374892</v>
      </c>
      <c r="K155" s="222">
        <v>39646241.001999997</v>
      </c>
      <c r="L155" s="87">
        <v>38889416.634750001</v>
      </c>
      <c r="M155" s="87">
        <f t="shared" si="622"/>
        <v>756824.36724999547</v>
      </c>
      <c r="N155" s="65">
        <f t="shared" si="623"/>
        <v>0.98091056432785606</v>
      </c>
      <c r="O155" s="222">
        <v>41659340.079200007</v>
      </c>
      <c r="P155" s="87">
        <v>40472188.248180002</v>
      </c>
      <c r="Q155" s="87">
        <f t="shared" si="624"/>
        <v>1187151.831020005</v>
      </c>
      <c r="R155" s="65">
        <f t="shared" si="625"/>
        <v>0.97150334525791648</v>
      </c>
      <c r="S155" s="222">
        <v>52023491.71800001</v>
      </c>
      <c r="T155" s="87">
        <v>48912298.408900008</v>
      </c>
      <c r="U155" s="87">
        <f t="shared" si="626"/>
        <v>3111193.3091000021</v>
      </c>
      <c r="V155" s="65">
        <f t="shared" si="627"/>
        <v>0.94019637655302679</v>
      </c>
      <c r="W155" s="222">
        <v>59830979.315700002</v>
      </c>
      <c r="X155" s="87">
        <v>57454440.227369994</v>
      </c>
      <c r="Y155" s="87">
        <f t="shared" si="628"/>
        <v>2376539.0883300081</v>
      </c>
      <c r="Z155" s="65">
        <f t="shared" si="629"/>
        <v>0.9602791210254118</v>
      </c>
      <c r="AA155" s="222">
        <v>71419891.305999994</v>
      </c>
      <c r="AB155" s="87">
        <v>68302219.131740004</v>
      </c>
      <c r="AC155" s="87">
        <f t="shared" si="630"/>
        <v>3117672.1742599905</v>
      </c>
      <c r="AD155" s="65">
        <f t="shared" si="631"/>
        <v>0.95634728480750186</v>
      </c>
      <c r="AE155" s="222">
        <v>78636406.978</v>
      </c>
      <c r="AF155" s="87">
        <v>73816566.942899987</v>
      </c>
      <c r="AG155" s="87">
        <f t="shared" si="632"/>
        <v>4819840.035100013</v>
      </c>
      <c r="AH155" s="65">
        <f t="shared" si="633"/>
        <v>0.93870727033028789</v>
      </c>
      <c r="AI155" s="222">
        <v>91578730.808830008</v>
      </c>
      <c r="AJ155" s="87">
        <v>88126137.539279982</v>
      </c>
      <c r="AK155" s="87">
        <f t="shared" si="634"/>
        <v>3452593.2695500255</v>
      </c>
      <c r="AL155" s="65">
        <f t="shared" si="635"/>
        <v>0.96229917974341339</v>
      </c>
      <c r="AM155" s="83">
        <v>106983306.98</v>
      </c>
      <c r="AN155" s="83">
        <v>97994350.791519985</v>
      </c>
      <c r="AO155" s="83">
        <f t="shared" si="636"/>
        <v>8988956.1884800196</v>
      </c>
      <c r="AP155" s="66">
        <f t="shared" si="637"/>
        <v>0.91597795541915283</v>
      </c>
      <c r="AQ155" s="82">
        <v>165535336.52329999</v>
      </c>
      <c r="AR155" s="83">
        <v>142505795.36533999</v>
      </c>
      <c r="AS155" s="83">
        <f t="shared" si="638"/>
        <v>23029541.157959998</v>
      </c>
      <c r="AT155" s="66">
        <f t="shared" si="639"/>
        <v>0.86087839828254153</v>
      </c>
      <c r="AU155" s="83">
        <v>213257325.70280001</v>
      </c>
      <c r="AV155" s="83">
        <v>194874498.36862999</v>
      </c>
      <c r="AW155" s="83">
        <f t="shared" si="640"/>
        <v>18382827.334170014</v>
      </c>
      <c r="AX155" s="39">
        <f t="shared" si="641"/>
        <v>0.91379978496125047</v>
      </c>
      <c r="AY155" s="82">
        <v>211024774.81847</v>
      </c>
      <c r="AZ155" s="83">
        <v>182720167.79039001</v>
      </c>
      <c r="BA155" s="83">
        <f t="shared" si="642"/>
        <v>28304607.028079987</v>
      </c>
      <c r="BB155" s="66">
        <f t="shared" si="643"/>
        <v>0.86587069194871324</v>
      </c>
      <c r="BC155" s="213">
        <v>257406552.69999999</v>
      </c>
    </row>
    <row r="156" spans="1:55" s="74" customFormat="1" ht="12" customHeight="1" x14ac:dyDescent="0.15">
      <c r="A156" s="80" t="s">
        <v>266</v>
      </c>
      <c r="B156" s="81" t="s">
        <v>90</v>
      </c>
      <c r="C156" s="222">
        <v>3473103.1336900005</v>
      </c>
      <c r="D156" s="87">
        <v>2922773.7602000004</v>
      </c>
      <c r="E156" s="87">
        <f t="shared" si="618"/>
        <v>550329.37349000014</v>
      </c>
      <c r="F156" s="65">
        <f t="shared" si="619"/>
        <v>0.84154534077849208</v>
      </c>
      <c r="G156" s="222">
        <v>3861893.5265299999</v>
      </c>
      <c r="H156" s="87">
        <v>3660339.8642300004</v>
      </c>
      <c r="I156" s="87">
        <f t="shared" si="620"/>
        <v>201553.6622999995</v>
      </c>
      <c r="J156" s="65">
        <f t="shared" si="621"/>
        <v>0.9478096273459149</v>
      </c>
      <c r="K156" s="222">
        <v>3859400.773</v>
      </c>
      <c r="L156" s="87">
        <v>3678460.3115599998</v>
      </c>
      <c r="M156" s="87">
        <f t="shared" si="622"/>
        <v>180940.46144000022</v>
      </c>
      <c r="N156" s="65">
        <f t="shared" si="623"/>
        <v>0.95311695465631807</v>
      </c>
      <c r="O156" s="222">
        <v>4176226.1439999999</v>
      </c>
      <c r="P156" s="87">
        <v>3948990.0530499998</v>
      </c>
      <c r="Q156" s="87">
        <f t="shared" si="624"/>
        <v>227236.0909500001</v>
      </c>
      <c r="R156" s="65">
        <f t="shared" si="625"/>
        <v>0.94558817384052085</v>
      </c>
      <c r="S156" s="222">
        <v>4191104.7</v>
      </c>
      <c r="T156" s="87">
        <v>3813305.1383000002</v>
      </c>
      <c r="U156" s="87">
        <f t="shared" si="626"/>
        <v>377799.56169999996</v>
      </c>
      <c r="V156" s="65">
        <f t="shared" si="627"/>
        <v>0.90985680655985524</v>
      </c>
      <c r="W156" s="222">
        <v>4461770.7214599997</v>
      </c>
      <c r="X156" s="87">
        <v>3888049.7195699997</v>
      </c>
      <c r="Y156" s="87">
        <f t="shared" si="628"/>
        <v>573721.00188999996</v>
      </c>
      <c r="Z156" s="65">
        <f t="shared" si="629"/>
        <v>0.87141405560564877</v>
      </c>
      <c r="AA156" s="222">
        <v>4480673.79</v>
      </c>
      <c r="AB156" s="87">
        <v>3842031.5344799994</v>
      </c>
      <c r="AC156" s="87">
        <f t="shared" si="630"/>
        <v>638642.25552000059</v>
      </c>
      <c r="AD156" s="65">
        <f t="shared" si="631"/>
        <v>0.85746736195227446</v>
      </c>
      <c r="AE156" s="222">
        <v>4293108.2</v>
      </c>
      <c r="AF156" s="87">
        <v>3458677.5583300008</v>
      </c>
      <c r="AG156" s="87">
        <f t="shared" si="632"/>
        <v>834430.64166999934</v>
      </c>
      <c r="AH156" s="65">
        <f t="shared" si="633"/>
        <v>0.80563484477982661</v>
      </c>
      <c r="AI156" s="222">
        <v>3893364.2919600001</v>
      </c>
      <c r="AJ156" s="87">
        <v>3472729.24933</v>
      </c>
      <c r="AK156" s="87">
        <f t="shared" si="634"/>
        <v>420635.04263000004</v>
      </c>
      <c r="AL156" s="65">
        <f t="shared" si="635"/>
        <v>0.8919610365003261</v>
      </c>
      <c r="AM156" s="83">
        <v>4245751.2</v>
      </c>
      <c r="AN156" s="83">
        <v>3603683.9632899999</v>
      </c>
      <c r="AO156" s="83">
        <f t="shared" si="636"/>
        <v>642067.23671000032</v>
      </c>
      <c r="AP156" s="66">
        <f t="shared" si="637"/>
        <v>0.8487741729402325</v>
      </c>
      <c r="AQ156" s="82">
        <v>4404109.2</v>
      </c>
      <c r="AR156" s="83">
        <v>3900192.4501100001</v>
      </c>
      <c r="AS156" s="83">
        <f t="shared" si="638"/>
        <v>503916.74989000009</v>
      </c>
      <c r="AT156" s="66">
        <f t="shared" si="639"/>
        <v>0.8855803235101436</v>
      </c>
      <c r="AU156" s="83">
        <v>4678251.148</v>
      </c>
      <c r="AV156" s="83">
        <v>3983252.7188899992</v>
      </c>
      <c r="AW156" s="83">
        <f t="shared" si="640"/>
        <v>694998.42911000084</v>
      </c>
      <c r="AX156" s="39">
        <f t="shared" si="641"/>
        <v>0.85144054752017329</v>
      </c>
      <c r="AY156" s="82">
        <v>5332175.5810999991</v>
      </c>
      <c r="AZ156" s="83">
        <v>4333598.5464899996</v>
      </c>
      <c r="BA156" s="83">
        <f t="shared" si="642"/>
        <v>998577.03460999951</v>
      </c>
      <c r="BB156" s="66">
        <f t="shared" si="643"/>
        <v>0.8127261528766091</v>
      </c>
      <c r="BC156" s="213">
        <v>4974256.4000000004</v>
      </c>
    </row>
    <row r="157" spans="1:55" s="74" customFormat="1" ht="12" customHeight="1" x14ac:dyDescent="0.15">
      <c r="A157" s="80" t="s">
        <v>267</v>
      </c>
      <c r="B157" s="81" t="s">
        <v>268</v>
      </c>
      <c r="C157" s="222">
        <v>4086308.356600001</v>
      </c>
      <c r="D157" s="87">
        <v>3796782.2822500002</v>
      </c>
      <c r="E157" s="87">
        <f t="shared" si="618"/>
        <v>289526.07435000082</v>
      </c>
      <c r="F157" s="65">
        <f t="shared" si="619"/>
        <v>0.9291472769346022</v>
      </c>
      <c r="G157" s="222">
        <v>4191383.6579999998</v>
      </c>
      <c r="H157" s="87">
        <v>3706371.37053</v>
      </c>
      <c r="I157" s="87">
        <f t="shared" si="620"/>
        <v>485012.28746999986</v>
      </c>
      <c r="J157" s="65">
        <f t="shared" si="621"/>
        <v>0.88428349035902076</v>
      </c>
      <c r="K157" s="222">
        <v>4687899.0000000009</v>
      </c>
      <c r="L157" s="87">
        <v>4529211.10568</v>
      </c>
      <c r="M157" s="87">
        <f t="shared" si="622"/>
        <v>158687.89432000089</v>
      </c>
      <c r="N157" s="65">
        <f t="shared" si="623"/>
        <v>0.96614946390269907</v>
      </c>
      <c r="O157" s="222">
        <v>4686594.5</v>
      </c>
      <c r="P157" s="87">
        <v>4438633.5129899997</v>
      </c>
      <c r="Q157" s="87">
        <f t="shared" si="624"/>
        <v>247960.98701000027</v>
      </c>
      <c r="R157" s="65">
        <f t="shared" si="625"/>
        <v>0.94709143558078257</v>
      </c>
      <c r="S157" s="222">
        <v>5783777.9000000013</v>
      </c>
      <c r="T157" s="87">
        <v>5629220.9259599997</v>
      </c>
      <c r="U157" s="87">
        <f t="shared" si="626"/>
        <v>154556.97404000163</v>
      </c>
      <c r="V157" s="65">
        <f t="shared" si="627"/>
        <v>0.973277505341275</v>
      </c>
      <c r="W157" s="222">
        <v>5645563.07125</v>
      </c>
      <c r="X157" s="87">
        <v>5355609.7368200002</v>
      </c>
      <c r="Y157" s="87">
        <f t="shared" si="628"/>
        <v>289953.33442999981</v>
      </c>
      <c r="Z157" s="65">
        <f t="shared" si="629"/>
        <v>0.94864049329169919</v>
      </c>
      <c r="AA157" s="222">
        <v>6384662.3000000007</v>
      </c>
      <c r="AB157" s="87">
        <v>5965047.2165100006</v>
      </c>
      <c r="AC157" s="87">
        <f t="shared" si="630"/>
        <v>419615.08349000011</v>
      </c>
      <c r="AD157" s="65">
        <f t="shared" si="631"/>
        <v>0.93427763853853318</v>
      </c>
      <c r="AE157" s="222">
        <v>6416214.4000000004</v>
      </c>
      <c r="AF157" s="87">
        <v>6024632.8284199992</v>
      </c>
      <c r="AG157" s="87">
        <f t="shared" si="632"/>
        <v>391581.57158000115</v>
      </c>
      <c r="AH157" s="65">
        <f t="shared" si="633"/>
        <v>0.93896999894828936</v>
      </c>
      <c r="AI157" s="222">
        <v>6059647.2681</v>
      </c>
      <c r="AJ157" s="87">
        <v>5896070.8985200003</v>
      </c>
      <c r="AK157" s="87">
        <f t="shared" si="634"/>
        <v>163576.36957999971</v>
      </c>
      <c r="AL157" s="65">
        <f t="shared" si="635"/>
        <v>0.97300562848911687</v>
      </c>
      <c r="AM157" s="83">
        <v>6853782.7000000002</v>
      </c>
      <c r="AN157" s="83">
        <v>6183408.32149</v>
      </c>
      <c r="AO157" s="83">
        <f t="shared" si="636"/>
        <v>670374.37851000018</v>
      </c>
      <c r="AP157" s="66">
        <f t="shared" si="637"/>
        <v>0.90218914023784269</v>
      </c>
      <c r="AQ157" s="82">
        <v>7506827.2000399996</v>
      </c>
      <c r="AR157" s="83">
        <v>6744180.7681500008</v>
      </c>
      <c r="AS157" s="83">
        <f t="shared" si="638"/>
        <v>762646.43188999873</v>
      </c>
      <c r="AT157" s="66">
        <f t="shared" si="639"/>
        <v>0.898406289159562</v>
      </c>
      <c r="AU157" s="83">
        <v>8165493.7489999998</v>
      </c>
      <c r="AV157" s="83">
        <v>7685737.9777400009</v>
      </c>
      <c r="AW157" s="83">
        <f t="shared" si="640"/>
        <v>479755.7712599989</v>
      </c>
      <c r="AX157" s="39">
        <f t="shared" si="641"/>
        <v>0.94124595694917368</v>
      </c>
      <c r="AY157" s="82">
        <v>7304272.6799099995</v>
      </c>
      <c r="AZ157" s="83">
        <v>6609651.0338399988</v>
      </c>
      <c r="BA157" s="83">
        <f t="shared" si="642"/>
        <v>694621.64607000072</v>
      </c>
      <c r="BB157" s="66">
        <f t="shared" si="643"/>
        <v>0.90490201057519126</v>
      </c>
      <c r="BC157" s="213">
        <v>8210361.4000000004</v>
      </c>
    </row>
    <row r="158" spans="1:55" s="74" customFormat="1" ht="12" customHeight="1" x14ac:dyDescent="0.15">
      <c r="A158" s="80" t="s">
        <v>269</v>
      </c>
      <c r="B158" s="81" t="s">
        <v>270</v>
      </c>
      <c r="C158" s="222">
        <v>750668.46779999998</v>
      </c>
      <c r="D158" s="87">
        <v>642759.72444000002</v>
      </c>
      <c r="E158" s="87">
        <f t="shared" si="618"/>
        <v>107908.74335999996</v>
      </c>
      <c r="F158" s="65">
        <f t="shared" si="619"/>
        <v>0.85624979869442175</v>
      </c>
      <c r="G158" s="222">
        <v>767565.64599999995</v>
      </c>
      <c r="H158" s="87">
        <v>711861.08054</v>
      </c>
      <c r="I158" s="87">
        <f t="shared" si="620"/>
        <v>55704.565459999954</v>
      </c>
      <c r="J158" s="65">
        <f t="shared" si="621"/>
        <v>0.92742696895009291</v>
      </c>
      <c r="K158" s="222">
        <v>839806.8</v>
      </c>
      <c r="L158" s="87">
        <v>735097.78814000008</v>
      </c>
      <c r="M158" s="87">
        <f t="shared" si="622"/>
        <v>104709.01185999997</v>
      </c>
      <c r="N158" s="65">
        <f t="shared" si="623"/>
        <v>0.87531773753201336</v>
      </c>
      <c r="O158" s="222">
        <v>758289.1</v>
      </c>
      <c r="P158" s="87">
        <v>702226.2069600001</v>
      </c>
      <c r="Q158" s="87">
        <f t="shared" si="624"/>
        <v>56062.893039999879</v>
      </c>
      <c r="R158" s="65">
        <f t="shared" si="625"/>
        <v>0.92606659776594458</v>
      </c>
      <c r="S158" s="222">
        <v>794745.826</v>
      </c>
      <c r="T158" s="87">
        <v>730570.38824</v>
      </c>
      <c r="U158" s="87">
        <f t="shared" si="626"/>
        <v>64175.437760000001</v>
      </c>
      <c r="V158" s="65">
        <f t="shared" si="627"/>
        <v>0.91925036198931853</v>
      </c>
      <c r="W158" s="222">
        <v>882833.79999999993</v>
      </c>
      <c r="X158" s="87">
        <v>785918.93594</v>
      </c>
      <c r="Y158" s="87">
        <f t="shared" si="628"/>
        <v>96914.864059999934</v>
      </c>
      <c r="Z158" s="65">
        <f t="shared" si="629"/>
        <v>0.8902229796140565</v>
      </c>
      <c r="AA158" s="222">
        <v>871796.9</v>
      </c>
      <c r="AB158" s="87">
        <v>755246.69755000004</v>
      </c>
      <c r="AC158" s="87">
        <f t="shared" si="630"/>
        <v>116550.20244999998</v>
      </c>
      <c r="AD158" s="65">
        <f t="shared" si="631"/>
        <v>0.86631037292057356</v>
      </c>
      <c r="AE158" s="222">
        <v>990208.5</v>
      </c>
      <c r="AF158" s="87">
        <v>746908.26331999991</v>
      </c>
      <c r="AG158" s="87">
        <f t="shared" si="632"/>
        <v>243300.23668000009</v>
      </c>
      <c r="AH158" s="65">
        <f t="shared" si="633"/>
        <v>0.75429393235869002</v>
      </c>
      <c r="AI158" s="222">
        <v>743944.9</v>
      </c>
      <c r="AJ158" s="87">
        <v>624779.64488000004</v>
      </c>
      <c r="AK158" s="87">
        <f t="shared" si="634"/>
        <v>119165.25511999999</v>
      </c>
      <c r="AL158" s="65">
        <f t="shared" si="635"/>
        <v>0.83981978353504405</v>
      </c>
      <c r="AM158" s="83">
        <v>917409.6</v>
      </c>
      <c r="AN158" s="83">
        <v>624663.57911000017</v>
      </c>
      <c r="AO158" s="83">
        <f t="shared" si="636"/>
        <v>292746.02088999981</v>
      </c>
      <c r="AP158" s="66">
        <f t="shared" si="637"/>
        <v>0.6808993268764576</v>
      </c>
      <c r="AQ158" s="82">
        <v>1203660.243</v>
      </c>
      <c r="AR158" s="83">
        <v>892518.43655999994</v>
      </c>
      <c r="AS158" s="83">
        <f t="shared" si="638"/>
        <v>311141.80644000007</v>
      </c>
      <c r="AT158" s="66">
        <f t="shared" si="639"/>
        <v>0.7415036275813921</v>
      </c>
      <c r="AU158" s="83">
        <v>1103661.9369999999</v>
      </c>
      <c r="AV158" s="83">
        <v>791663.6773199999</v>
      </c>
      <c r="AW158" s="83">
        <f t="shared" si="640"/>
        <v>311998.25968000002</v>
      </c>
      <c r="AX158" s="39">
        <f t="shared" si="641"/>
        <v>0.71730631525802091</v>
      </c>
      <c r="AY158" s="82">
        <v>915004.17162000004</v>
      </c>
      <c r="AZ158" s="83">
        <v>503309.43432000006</v>
      </c>
      <c r="BA158" s="83">
        <f t="shared" si="642"/>
        <v>411694.73729999998</v>
      </c>
      <c r="BB158" s="66">
        <f t="shared" si="643"/>
        <v>0.55006244772512769</v>
      </c>
      <c r="BC158" s="213">
        <v>1114926</v>
      </c>
    </row>
    <row r="159" spans="1:55" s="74" customFormat="1" ht="12" customHeight="1" x14ac:dyDescent="0.15">
      <c r="A159" s="80" t="s">
        <v>271</v>
      </c>
      <c r="B159" s="81" t="s">
        <v>272</v>
      </c>
      <c r="C159" s="222">
        <v>51832.598209999996</v>
      </c>
      <c r="D159" s="87">
        <v>39450.642640000005</v>
      </c>
      <c r="E159" s="87">
        <f t="shared" si="618"/>
        <v>12381.955569999991</v>
      </c>
      <c r="F159" s="65">
        <f t="shared" si="619"/>
        <v>0.76111644027886771</v>
      </c>
      <c r="G159" s="222">
        <v>61886.834000000003</v>
      </c>
      <c r="H159" s="87">
        <v>44681.088080000001</v>
      </c>
      <c r="I159" s="87">
        <f t="shared" si="620"/>
        <v>17205.745920000001</v>
      </c>
      <c r="J159" s="65">
        <f t="shared" si="621"/>
        <v>0.72198051171918087</v>
      </c>
      <c r="K159" s="222">
        <v>114843.70000000001</v>
      </c>
      <c r="L159" s="87">
        <v>89194.766430000003</v>
      </c>
      <c r="M159" s="87">
        <f t="shared" si="622"/>
        <v>25648.933570000008</v>
      </c>
      <c r="N159" s="65">
        <f t="shared" si="623"/>
        <v>0.77666224991009514</v>
      </c>
      <c r="O159" s="222">
        <v>121148.8</v>
      </c>
      <c r="P159" s="87">
        <v>95764.611799999999</v>
      </c>
      <c r="Q159" s="87">
        <f t="shared" si="624"/>
        <v>25384.188200000004</v>
      </c>
      <c r="R159" s="65">
        <f t="shared" si="625"/>
        <v>0.79047098939485982</v>
      </c>
      <c r="S159" s="222">
        <v>628601.4</v>
      </c>
      <c r="T159" s="87">
        <v>96336.953019999986</v>
      </c>
      <c r="U159" s="87">
        <f t="shared" si="626"/>
        <v>532264.44698000001</v>
      </c>
      <c r="V159" s="65">
        <f t="shared" si="627"/>
        <v>0.1532560268239937</v>
      </c>
      <c r="W159" s="222">
        <v>177869.50000000006</v>
      </c>
      <c r="X159" s="87">
        <v>141831.71283</v>
      </c>
      <c r="Y159" s="87">
        <f t="shared" si="628"/>
        <v>36037.787170000054</v>
      </c>
      <c r="Z159" s="65">
        <f t="shared" si="629"/>
        <v>0.79739198024394264</v>
      </c>
      <c r="AA159" s="222">
        <v>209967.78</v>
      </c>
      <c r="AB159" s="87">
        <v>135234.04054000002</v>
      </c>
      <c r="AC159" s="87">
        <f t="shared" si="630"/>
        <v>74733.739459999983</v>
      </c>
      <c r="AD159" s="65">
        <f t="shared" si="631"/>
        <v>0.64407044042662176</v>
      </c>
      <c r="AE159" s="222">
        <v>228318.1</v>
      </c>
      <c r="AF159" s="87">
        <v>147790.89993000001</v>
      </c>
      <c r="AG159" s="87">
        <f t="shared" si="632"/>
        <v>80527.200069999992</v>
      </c>
      <c r="AH159" s="65">
        <f t="shared" si="633"/>
        <v>0.64730260075745205</v>
      </c>
      <c r="AI159" s="222">
        <v>249573.7</v>
      </c>
      <c r="AJ159" s="87">
        <v>180793.11224000002</v>
      </c>
      <c r="AK159" s="87">
        <f t="shared" si="634"/>
        <v>68780.587759999995</v>
      </c>
      <c r="AL159" s="65">
        <f t="shared" si="635"/>
        <v>0.72440770898536189</v>
      </c>
      <c r="AM159" s="83">
        <v>323479.03999999998</v>
      </c>
      <c r="AN159" s="83">
        <v>239183.61333000002</v>
      </c>
      <c r="AO159" s="83">
        <f t="shared" si="636"/>
        <v>84295.426669999957</v>
      </c>
      <c r="AP159" s="66">
        <f t="shared" si="637"/>
        <v>0.73940992693065999</v>
      </c>
      <c r="AQ159" s="82">
        <v>5509729.0999999996</v>
      </c>
      <c r="AR159" s="83">
        <v>1040464.0141500003</v>
      </c>
      <c r="AS159" s="83">
        <f t="shared" si="638"/>
        <v>4469265.0858499995</v>
      </c>
      <c r="AT159" s="66">
        <f t="shared" si="639"/>
        <v>0.18884122889998356</v>
      </c>
      <c r="AU159" s="83">
        <v>2153079.6140799997</v>
      </c>
      <c r="AV159" s="83">
        <v>1432366.2552700001</v>
      </c>
      <c r="AW159" s="83">
        <f t="shared" si="640"/>
        <v>720713.35880999966</v>
      </c>
      <c r="AX159" s="39">
        <f t="shared" si="641"/>
        <v>0.66526395303874686</v>
      </c>
      <c r="AY159" s="82">
        <v>823523.06195</v>
      </c>
      <c r="AZ159" s="83">
        <v>443042.26659000001</v>
      </c>
      <c r="BA159" s="83">
        <f t="shared" si="642"/>
        <v>380480.79535999999</v>
      </c>
      <c r="BB159" s="66">
        <f t="shared" si="643"/>
        <v>0.53798404326520155</v>
      </c>
      <c r="BC159" s="213">
        <v>1364747.1</v>
      </c>
    </row>
    <row r="160" spans="1:55" s="74" customFormat="1" ht="12" customHeight="1" x14ac:dyDescent="0.15">
      <c r="A160" s="80" t="s">
        <v>273</v>
      </c>
      <c r="B160" s="81" t="s">
        <v>274</v>
      </c>
      <c r="C160" s="222">
        <v>260266.88320000001</v>
      </c>
      <c r="D160" s="87">
        <v>205517.00908000002</v>
      </c>
      <c r="E160" s="87">
        <f t="shared" si="618"/>
        <v>54749.874119999993</v>
      </c>
      <c r="F160" s="65">
        <f t="shared" si="619"/>
        <v>0.78963949063804673</v>
      </c>
      <c r="G160" s="222">
        <v>332621.75400000002</v>
      </c>
      <c r="H160" s="87">
        <v>312391.43894000002</v>
      </c>
      <c r="I160" s="87">
        <f t="shared" si="620"/>
        <v>20230.315059999994</v>
      </c>
      <c r="J160" s="65">
        <f t="shared" si="621"/>
        <v>0.93917921838629959</v>
      </c>
      <c r="K160" s="222">
        <v>259834.41464999999</v>
      </c>
      <c r="L160" s="87">
        <v>233104.20097000001</v>
      </c>
      <c r="M160" s="87">
        <f t="shared" si="622"/>
        <v>26730.213679999986</v>
      </c>
      <c r="N160" s="65">
        <f t="shared" si="623"/>
        <v>0.89712596879822137</v>
      </c>
      <c r="O160" s="222">
        <v>299092.59999999998</v>
      </c>
      <c r="P160" s="87">
        <v>253303.01032999999</v>
      </c>
      <c r="Q160" s="87">
        <f t="shared" si="624"/>
        <v>45789.589669999987</v>
      </c>
      <c r="R160" s="65">
        <f t="shared" si="625"/>
        <v>0.84690497300835932</v>
      </c>
      <c r="S160" s="222">
        <v>298088.2</v>
      </c>
      <c r="T160" s="87">
        <v>242118.96396999998</v>
      </c>
      <c r="U160" s="87">
        <f t="shared" si="626"/>
        <v>55969.236030000029</v>
      </c>
      <c r="V160" s="65">
        <f t="shared" si="627"/>
        <v>0.81223934382508256</v>
      </c>
      <c r="W160" s="222">
        <v>300390.17333999992</v>
      </c>
      <c r="X160" s="87">
        <v>264192.62057999999</v>
      </c>
      <c r="Y160" s="87">
        <f t="shared" si="628"/>
        <v>36197.552759999933</v>
      </c>
      <c r="Z160" s="65">
        <f t="shared" si="629"/>
        <v>0.87949821274935869</v>
      </c>
      <c r="AA160" s="222">
        <v>440082.5</v>
      </c>
      <c r="AB160" s="87">
        <v>381113.08869</v>
      </c>
      <c r="AC160" s="87">
        <f t="shared" si="630"/>
        <v>58969.411309999996</v>
      </c>
      <c r="AD160" s="65">
        <f t="shared" si="631"/>
        <v>0.86600373495878613</v>
      </c>
      <c r="AE160" s="222">
        <v>564535.9</v>
      </c>
      <c r="AF160" s="87">
        <v>454638.74834999995</v>
      </c>
      <c r="AG160" s="87">
        <f t="shared" si="632"/>
        <v>109897.15165000007</v>
      </c>
      <c r="AH160" s="65">
        <f t="shared" si="633"/>
        <v>0.80533186348290686</v>
      </c>
      <c r="AI160" s="222">
        <v>794436</v>
      </c>
      <c r="AJ160" s="87">
        <v>715023.23003000009</v>
      </c>
      <c r="AK160" s="87">
        <f t="shared" si="634"/>
        <v>79412.769969999907</v>
      </c>
      <c r="AL160" s="65">
        <f t="shared" si="635"/>
        <v>0.90003880744326803</v>
      </c>
      <c r="AM160" s="83">
        <v>917634.82960000006</v>
      </c>
      <c r="AN160" s="83">
        <v>805970.43169000011</v>
      </c>
      <c r="AO160" s="83">
        <f t="shared" si="636"/>
        <v>111664.39790999994</v>
      </c>
      <c r="AP160" s="66">
        <f t="shared" si="637"/>
        <v>0.87831281648422743</v>
      </c>
      <c r="AQ160" s="82">
        <v>904105.7</v>
      </c>
      <c r="AR160" s="83">
        <v>833113.16093000001</v>
      </c>
      <c r="AS160" s="83">
        <f t="shared" si="638"/>
        <v>70992.539069999941</v>
      </c>
      <c r="AT160" s="66">
        <f t="shared" si="639"/>
        <v>0.92147761144521045</v>
      </c>
      <c r="AU160" s="83">
        <v>1337206.8</v>
      </c>
      <c r="AV160" s="83">
        <v>1146967.0269400002</v>
      </c>
      <c r="AW160" s="83">
        <f t="shared" si="640"/>
        <v>190239.7730599998</v>
      </c>
      <c r="AX160" s="39">
        <f t="shared" si="641"/>
        <v>0.85773346870506506</v>
      </c>
      <c r="AY160" s="82">
        <v>1345381.40778</v>
      </c>
      <c r="AZ160" s="83">
        <v>1156688.5548700001</v>
      </c>
      <c r="BA160" s="83">
        <f t="shared" si="642"/>
        <v>188692.8529099999</v>
      </c>
      <c r="BB160" s="66">
        <f t="shared" si="643"/>
        <v>0.85974768803936419</v>
      </c>
      <c r="BC160" s="213">
        <v>981783.3</v>
      </c>
    </row>
    <row r="161" spans="1:55" s="74" customFormat="1" ht="12" customHeight="1" x14ac:dyDescent="0.15">
      <c r="A161" s="80" t="s">
        <v>275</v>
      </c>
      <c r="B161" s="81" t="s">
        <v>276</v>
      </c>
      <c r="C161" s="222">
        <v>3025838.3563000001</v>
      </c>
      <c r="D161" s="87">
        <v>2452083.0899700001</v>
      </c>
      <c r="E161" s="87">
        <f t="shared" si="618"/>
        <v>573755.26633000001</v>
      </c>
      <c r="F161" s="65">
        <f t="shared" si="619"/>
        <v>0.81038138896765499</v>
      </c>
      <c r="G161" s="222">
        <v>2710014.2940000002</v>
      </c>
      <c r="H161" s="87">
        <v>2568255.5846799999</v>
      </c>
      <c r="I161" s="87">
        <f t="shared" si="620"/>
        <v>141758.70932000037</v>
      </c>
      <c r="J161" s="65">
        <f t="shared" si="621"/>
        <v>0.9476907890730113</v>
      </c>
      <c r="K161" s="222">
        <v>2736301.5</v>
      </c>
      <c r="L161" s="87">
        <v>2639344.5069300001</v>
      </c>
      <c r="M161" s="87">
        <f t="shared" si="622"/>
        <v>96956.993069999851</v>
      </c>
      <c r="N161" s="65">
        <f t="shared" si="623"/>
        <v>0.96456640722157272</v>
      </c>
      <c r="O161" s="222">
        <v>2383570.6999999997</v>
      </c>
      <c r="P161" s="87">
        <v>2184417.50924</v>
      </c>
      <c r="Q161" s="87">
        <f t="shared" si="624"/>
        <v>199153.19075999968</v>
      </c>
      <c r="R161" s="65">
        <f t="shared" si="625"/>
        <v>0.91644754201752865</v>
      </c>
      <c r="S161" s="222">
        <v>2905240.8999999994</v>
      </c>
      <c r="T161" s="87">
        <v>2664809.5054500001</v>
      </c>
      <c r="U161" s="87">
        <f t="shared" si="626"/>
        <v>240431.39454999939</v>
      </c>
      <c r="V161" s="65">
        <f t="shared" si="627"/>
        <v>0.91724218306647154</v>
      </c>
      <c r="W161" s="222">
        <v>2920556.0464799991</v>
      </c>
      <c r="X161" s="87">
        <v>2794353.2494400004</v>
      </c>
      <c r="Y161" s="87">
        <f t="shared" si="628"/>
        <v>126202.7970399987</v>
      </c>
      <c r="Z161" s="65">
        <f t="shared" si="629"/>
        <v>0.95678809273593479</v>
      </c>
      <c r="AA161" s="222">
        <v>3715665.7000000007</v>
      </c>
      <c r="AB161" s="87">
        <v>3360771.9432000001</v>
      </c>
      <c r="AC161" s="87">
        <f t="shared" si="630"/>
        <v>354893.75680000056</v>
      </c>
      <c r="AD161" s="65">
        <f t="shared" si="631"/>
        <v>0.90448716718514244</v>
      </c>
      <c r="AE161" s="222">
        <v>4282168</v>
      </c>
      <c r="AF161" s="87">
        <v>3790163.5256000003</v>
      </c>
      <c r="AG161" s="87">
        <f t="shared" si="632"/>
        <v>492004.47439999972</v>
      </c>
      <c r="AH161" s="65">
        <f t="shared" si="633"/>
        <v>0.88510388326660705</v>
      </c>
      <c r="AI161" s="222">
        <v>4415586.5999999996</v>
      </c>
      <c r="AJ161" s="87">
        <v>4150674.1658100002</v>
      </c>
      <c r="AK161" s="87">
        <f t="shared" si="634"/>
        <v>264912.43418999948</v>
      </c>
      <c r="AL161" s="65">
        <f t="shared" si="635"/>
        <v>0.94000515487795</v>
      </c>
      <c r="AM161" s="83">
        <v>4894379.5999999996</v>
      </c>
      <c r="AN161" s="83">
        <v>4571360.7232400002</v>
      </c>
      <c r="AO161" s="83">
        <f t="shared" si="636"/>
        <v>323018.87675999943</v>
      </c>
      <c r="AP161" s="66">
        <f t="shared" si="637"/>
        <v>0.9340020792911119</v>
      </c>
      <c r="AQ161" s="82">
        <v>4839124.5</v>
      </c>
      <c r="AR161" s="83">
        <v>4634105.7679000003</v>
      </c>
      <c r="AS161" s="83">
        <f t="shared" si="638"/>
        <v>205018.73209999967</v>
      </c>
      <c r="AT161" s="66">
        <f t="shared" si="639"/>
        <v>0.95763309414750541</v>
      </c>
      <c r="AU161" s="83">
        <v>5423333.9359999998</v>
      </c>
      <c r="AV161" s="83">
        <v>5056275.3173400005</v>
      </c>
      <c r="AW161" s="83">
        <f t="shared" si="640"/>
        <v>367058.61865999922</v>
      </c>
      <c r="AX161" s="39">
        <f t="shared" si="641"/>
        <v>0.93231863960589445</v>
      </c>
      <c r="AY161" s="82">
        <v>6058940.8964900002</v>
      </c>
      <c r="AZ161" s="83">
        <v>5254985.0694899997</v>
      </c>
      <c r="BA161" s="83">
        <f t="shared" si="642"/>
        <v>803955.82700000051</v>
      </c>
      <c r="BB161" s="66">
        <f t="shared" si="643"/>
        <v>0.86731083192018932</v>
      </c>
      <c r="BC161" s="213">
        <v>5576454.9000000004</v>
      </c>
    </row>
    <row r="162" spans="1:55" s="74" customFormat="1" ht="12" customHeight="1" x14ac:dyDescent="0.15">
      <c r="A162" s="75"/>
      <c r="B162" s="81"/>
      <c r="C162" s="222"/>
      <c r="D162" s="87"/>
      <c r="E162" s="87"/>
      <c r="F162" s="65"/>
      <c r="G162" s="222"/>
      <c r="H162" s="87"/>
      <c r="I162" s="87"/>
      <c r="J162" s="65"/>
      <c r="K162" s="222"/>
      <c r="L162" s="87"/>
      <c r="M162" s="87"/>
      <c r="N162" s="65"/>
      <c r="O162" s="222"/>
      <c r="P162" s="87"/>
      <c r="Q162" s="87"/>
      <c r="R162" s="65"/>
      <c r="S162" s="222"/>
      <c r="T162" s="87"/>
      <c r="U162" s="87"/>
      <c r="V162" s="65"/>
      <c r="W162" s="222"/>
      <c r="X162" s="87"/>
      <c r="Y162" s="87"/>
      <c r="Z162" s="65"/>
      <c r="AA162" s="222"/>
      <c r="AB162" s="87"/>
      <c r="AC162" s="87"/>
      <c r="AD162" s="65"/>
      <c r="AE162" s="222"/>
      <c r="AF162" s="87"/>
      <c r="AG162" s="87"/>
      <c r="AH162" s="65"/>
      <c r="AI162" s="222"/>
      <c r="AJ162" s="87"/>
      <c r="AK162" s="87"/>
      <c r="AL162" s="65"/>
      <c r="AM162" s="83"/>
      <c r="AN162" s="37"/>
      <c r="AO162" s="37"/>
      <c r="AP162" s="65"/>
      <c r="AQ162" s="82"/>
      <c r="AR162" s="37"/>
      <c r="AS162" s="37"/>
      <c r="AT162" s="65"/>
      <c r="AU162" s="83"/>
      <c r="AV162" s="37"/>
      <c r="AW162" s="37"/>
      <c r="AX162" s="38"/>
      <c r="AY162" s="82"/>
      <c r="AZ162" s="37"/>
      <c r="BA162" s="37"/>
      <c r="BB162" s="65"/>
      <c r="BC162" s="213"/>
    </row>
    <row r="163" spans="1:55" s="77" customFormat="1" ht="12" customHeight="1" x14ac:dyDescent="0.15">
      <c r="A163" s="75">
        <v>3</v>
      </c>
      <c r="B163" s="76" t="s">
        <v>277</v>
      </c>
      <c r="C163" s="220">
        <f>+C165+C169+C179+C183</f>
        <v>2813637</v>
      </c>
      <c r="D163" s="221">
        <f>+D165+D169+D179+D183</f>
        <v>2675262.89279</v>
      </c>
      <c r="E163" s="221">
        <f t="shared" ref="E163" si="644">+E165+E169+E179+E183</f>
        <v>138374.10721000022</v>
      </c>
      <c r="F163" s="64">
        <f>+D163/C163</f>
        <v>0.95082019919058502</v>
      </c>
      <c r="G163" s="220">
        <f>+G165+G169+G179+G183</f>
        <v>2037406.57094</v>
      </c>
      <c r="H163" s="221">
        <f>+H165+H169+H179+H183</f>
        <v>2025571.3118299998</v>
      </c>
      <c r="I163" s="221">
        <f t="shared" ref="I163" si="645">+I165+I169+I179+I183</f>
        <v>11835.259110000003</v>
      </c>
      <c r="J163" s="64">
        <f>+H163/G163</f>
        <v>0.99419101750293282</v>
      </c>
      <c r="K163" s="220">
        <f>+K165+K169+K179+K183</f>
        <v>2045126</v>
      </c>
      <c r="L163" s="221">
        <f>+L165+L169+L179+L183</f>
        <v>2023531.4130800003</v>
      </c>
      <c r="M163" s="221">
        <f t="shared" ref="M163" si="646">+M165+M169+M179+M183</f>
        <v>21594.586919999783</v>
      </c>
      <c r="N163" s="64">
        <f>+L163/K163</f>
        <v>0.98944095037665181</v>
      </c>
      <c r="O163" s="220">
        <f>+O165+O169+O179+O183</f>
        <v>1928644</v>
      </c>
      <c r="P163" s="221">
        <f>+P165+P169+P179+P183</f>
        <v>1485279.8782099998</v>
      </c>
      <c r="Q163" s="221">
        <f t="shared" ref="Q163" si="647">+Q165+Q169+Q179+Q183</f>
        <v>443364.12179000012</v>
      </c>
      <c r="R163" s="64">
        <f>+P163/O163</f>
        <v>0.77011614284958751</v>
      </c>
      <c r="S163" s="220">
        <f>+S165+S169+S179+S183</f>
        <v>1523392</v>
      </c>
      <c r="T163" s="221">
        <f>+T165+T169+T179+T183</f>
        <v>1500387.3456499998</v>
      </c>
      <c r="U163" s="221">
        <f t="shared" ref="U163" si="648">+U165+U169+U179+U183</f>
        <v>23004.654350000215</v>
      </c>
      <c r="V163" s="64">
        <f>+T163/S163</f>
        <v>0.98489905792468369</v>
      </c>
      <c r="W163" s="220">
        <f>+W165+W169+W179+W183</f>
        <v>1974478.0950000002</v>
      </c>
      <c r="X163" s="221">
        <f t="shared" ref="X163:Y163" si="649">+X165+X169+X179+X183</f>
        <v>1515307.9947500001</v>
      </c>
      <c r="Y163" s="221">
        <f t="shared" si="649"/>
        <v>459170.10025000013</v>
      </c>
      <c r="Z163" s="64">
        <f>+X163/W163</f>
        <v>0.76744735663932495</v>
      </c>
      <c r="AA163" s="220">
        <f>+AA165+AA169+AA179+AA183</f>
        <v>6704430</v>
      </c>
      <c r="AB163" s="221">
        <f t="shared" ref="AB163" si="650">+AB165+AB169+AB179+AB183</f>
        <v>5271544.5016900003</v>
      </c>
      <c r="AC163" s="221">
        <f>+AA163-AB163</f>
        <v>1432885.4983099997</v>
      </c>
      <c r="AD163" s="64">
        <f>+AB163/AA163</f>
        <v>0.78627780462917807</v>
      </c>
      <c r="AE163" s="220">
        <f>+AE165+AE169+AE179+AE183</f>
        <v>5845123.2999999998</v>
      </c>
      <c r="AF163" s="221">
        <f t="shared" ref="AF163" si="651">+AF165+AF169+AF179+AF183</f>
        <v>3088639.6503899996</v>
      </c>
      <c r="AG163" s="221">
        <f>+AE163-AF163</f>
        <v>2756483.6496100002</v>
      </c>
      <c r="AH163" s="64">
        <f>+AF163/AE163</f>
        <v>0.52841308760586791</v>
      </c>
      <c r="AI163" s="220">
        <f>+AI165+AI169+AI179+AI183</f>
        <v>7200665</v>
      </c>
      <c r="AJ163" s="221">
        <f t="shared" ref="AJ163" si="652">+AJ165+AJ169+AJ179+AJ183</f>
        <v>7403881.4458999997</v>
      </c>
      <c r="AK163" s="221">
        <f>+AI163-AJ163</f>
        <v>-203216.4458999997</v>
      </c>
      <c r="AL163" s="64">
        <f>+AJ163/AI163</f>
        <v>1.0282218997689796</v>
      </c>
      <c r="AM163" s="34">
        <f>+AM165+AM169+AM179+AM183</f>
        <v>17656598</v>
      </c>
      <c r="AN163" s="34">
        <f t="shared" ref="AN163" si="653">+AN165+AN169+AN179+AN183</f>
        <v>10936083.013249999</v>
      </c>
      <c r="AO163" s="34">
        <f>+AM163-AN163</f>
        <v>6720514.9867500011</v>
      </c>
      <c r="AP163" s="63">
        <f>+AN163/AM163</f>
        <v>0.61937656468420466</v>
      </c>
      <c r="AQ163" s="61">
        <f>+AQ165+AQ169+AQ179+AQ183</f>
        <v>11746514.4</v>
      </c>
      <c r="AR163" s="34">
        <f t="shared" ref="AR163" si="654">+AR165+AR169+AR179+AR183</f>
        <v>5584780.9145699982</v>
      </c>
      <c r="AS163" s="34">
        <f>+AQ163-AR163</f>
        <v>6161733.4854300022</v>
      </c>
      <c r="AT163" s="63">
        <f>+AR163/AQ163</f>
        <v>0.47544154158360358</v>
      </c>
      <c r="AU163" s="34">
        <f>+AU165+AU169+AU179+AU183</f>
        <v>11383101.690399999</v>
      </c>
      <c r="AV163" s="34">
        <f t="shared" ref="AV163" si="655">+AV165+AV169+AV179+AV183</f>
        <v>7499052.1739100004</v>
      </c>
      <c r="AW163" s="34">
        <f>+AU163-AV163</f>
        <v>3884049.5164899984</v>
      </c>
      <c r="AX163" s="35">
        <f>+AV163/AU163</f>
        <v>0.65878812101225159</v>
      </c>
      <c r="AY163" s="61">
        <f>+AY165+AY169+AY179+AY183</f>
        <v>14631210.7839</v>
      </c>
      <c r="AZ163" s="34">
        <f t="shared" ref="AZ163" si="656">+AZ165+AZ169+AZ179+AZ183</f>
        <v>7821641.9401600007</v>
      </c>
      <c r="BA163" s="34">
        <f>+AY163-AZ163</f>
        <v>6809568.8437399995</v>
      </c>
      <c r="BB163" s="63">
        <f>+AZ163/AY163</f>
        <v>0.53458610197638856</v>
      </c>
      <c r="BC163" s="211">
        <f>+BC165+BC169+BC179+BC183</f>
        <v>14545662.6</v>
      </c>
    </row>
    <row r="164" spans="1:55" s="77" customFormat="1" ht="12" customHeight="1" x14ac:dyDescent="0.15">
      <c r="A164" s="75"/>
      <c r="B164" s="76"/>
      <c r="C164" s="220"/>
      <c r="D164" s="221"/>
      <c r="E164" s="221"/>
      <c r="F164" s="64"/>
      <c r="G164" s="220"/>
      <c r="H164" s="221"/>
      <c r="I164" s="221"/>
      <c r="J164" s="64"/>
      <c r="K164" s="220"/>
      <c r="L164" s="221"/>
      <c r="M164" s="221"/>
      <c r="N164" s="64"/>
      <c r="O164" s="220"/>
      <c r="P164" s="221"/>
      <c r="Q164" s="221"/>
      <c r="R164" s="64"/>
      <c r="S164" s="220"/>
      <c r="T164" s="221"/>
      <c r="U164" s="221"/>
      <c r="V164" s="64"/>
      <c r="W164" s="220"/>
      <c r="X164" s="221"/>
      <c r="Y164" s="221"/>
      <c r="Z164" s="64"/>
      <c r="AA164" s="220"/>
      <c r="AB164" s="221"/>
      <c r="AC164" s="221"/>
      <c r="AD164" s="64"/>
      <c r="AE164" s="220"/>
      <c r="AF164" s="221"/>
      <c r="AG164" s="221"/>
      <c r="AH164" s="64"/>
      <c r="AI164" s="220"/>
      <c r="AJ164" s="221"/>
      <c r="AK164" s="221"/>
      <c r="AL164" s="64"/>
      <c r="AM164" s="34"/>
      <c r="AN164" s="34"/>
      <c r="AO164" s="34"/>
      <c r="AP164" s="64"/>
      <c r="AQ164" s="61"/>
      <c r="AR164" s="34"/>
      <c r="AS164" s="34"/>
      <c r="AT164" s="64"/>
      <c r="AU164" s="34"/>
      <c r="AV164" s="34"/>
      <c r="AW164" s="34"/>
      <c r="AX164" s="36"/>
      <c r="AY164" s="61"/>
      <c r="AZ164" s="34"/>
      <c r="BA164" s="34"/>
      <c r="BB164" s="64"/>
      <c r="BC164" s="211"/>
    </row>
    <row r="165" spans="1:55" s="77" customFormat="1" ht="12" customHeight="1" x14ac:dyDescent="0.15">
      <c r="A165" s="75">
        <v>3.01</v>
      </c>
      <c r="B165" s="76" t="s">
        <v>35</v>
      </c>
      <c r="C165" s="220">
        <f>+C167</f>
        <v>0</v>
      </c>
      <c r="D165" s="221">
        <f>+D167</f>
        <v>0</v>
      </c>
      <c r="E165" s="221">
        <f t="shared" ref="E165" si="657">+E167</f>
        <v>0</v>
      </c>
      <c r="F165" s="63" t="s">
        <v>12</v>
      </c>
      <c r="G165" s="220">
        <f>+G167</f>
        <v>0</v>
      </c>
      <c r="H165" s="221">
        <f>+H167</f>
        <v>0</v>
      </c>
      <c r="I165" s="221">
        <f t="shared" ref="I165" si="658">+I167</f>
        <v>0</v>
      </c>
      <c r="J165" s="63" t="s">
        <v>12</v>
      </c>
      <c r="K165" s="220">
        <f>+K167</f>
        <v>0</v>
      </c>
      <c r="L165" s="221">
        <f>+L167</f>
        <v>0</v>
      </c>
      <c r="M165" s="221">
        <f t="shared" ref="M165" si="659">+M167</f>
        <v>0</v>
      </c>
      <c r="N165" s="63" t="s">
        <v>12</v>
      </c>
      <c r="O165" s="220">
        <f>+O167</f>
        <v>0</v>
      </c>
      <c r="P165" s="221">
        <f>+P167</f>
        <v>0</v>
      </c>
      <c r="Q165" s="221">
        <f t="shared" ref="Q165" si="660">+Q167</f>
        <v>0</v>
      </c>
      <c r="R165" s="63" t="s">
        <v>12</v>
      </c>
      <c r="S165" s="220">
        <f>+S167</f>
        <v>0</v>
      </c>
      <c r="T165" s="221">
        <f>+T167</f>
        <v>74699.948870000007</v>
      </c>
      <c r="U165" s="221">
        <f t="shared" ref="U165" si="661">+U167</f>
        <v>-74699.948870000007</v>
      </c>
      <c r="V165" s="63" t="s">
        <v>12</v>
      </c>
      <c r="W165" s="220">
        <f>+W167</f>
        <v>200000</v>
      </c>
      <c r="X165" s="221">
        <f>+X167</f>
        <v>0</v>
      </c>
      <c r="Y165" s="221">
        <f t="shared" ref="Y165" si="662">+Y167</f>
        <v>200000</v>
      </c>
      <c r="Z165" s="64">
        <f>+X165/W165</f>
        <v>0</v>
      </c>
      <c r="AA165" s="220">
        <f>+AA167</f>
        <v>4500000</v>
      </c>
      <c r="AB165" s="221">
        <f>+AB167</f>
        <v>3264868.5968600004</v>
      </c>
      <c r="AC165" s="221">
        <f>+AA165-AB165</f>
        <v>1235131.4031399996</v>
      </c>
      <c r="AD165" s="64">
        <f>+AB165/AA165</f>
        <v>0.72552635485777783</v>
      </c>
      <c r="AE165" s="220">
        <f>+AE167</f>
        <v>3300000</v>
      </c>
      <c r="AF165" s="221">
        <f>+AF167</f>
        <v>734793.04626999993</v>
      </c>
      <c r="AG165" s="221">
        <f>+AE165-AF165</f>
        <v>2565206.9537300002</v>
      </c>
      <c r="AH165" s="64">
        <f>+AF165/AE165</f>
        <v>0.22266455947575756</v>
      </c>
      <c r="AI165" s="220">
        <f>+AI167</f>
        <v>4300000</v>
      </c>
      <c r="AJ165" s="221">
        <f>+AJ167</f>
        <v>4591706.6398900002</v>
      </c>
      <c r="AK165" s="221">
        <f>+AI165-AJ165</f>
        <v>-291706.63989000022</v>
      </c>
      <c r="AL165" s="64">
        <f>+AJ165/AI165</f>
        <v>1.0678387534627907</v>
      </c>
      <c r="AM165" s="34">
        <f>+AM167</f>
        <v>13700000</v>
      </c>
      <c r="AN165" s="34">
        <f>+AN167</f>
        <v>7579068.3205500003</v>
      </c>
      <c r="AO165" s="34">
        <f>+AM165-AN165</f>
        <v>6120931.6794499997</v>
      </c>
      <c r="AP165" s="63">
        <f>+AN165/AM165</f>
        <v>0.55321666573357664</v>
      </c>
      <c r="AQ165" s="61">
        <f>+AQ167</f>
        <v>7763166</v>
      </c>
      <c r="AR165" s="34">
        <f>+AR167</f>
        <v>2259417.3034699997</v>
      </c>
      <c r="AS165" s="34">
        <f>+AQ165-AR165</f>
        <v>5503748.6965300003</v>
      </c>
      <c r="AT165" s="63">
        <f>+AR165/AQ165</f>
        <v>0.29104328098484555</v>
      </c>
      <c r="AU165" s="34">
        <f>+AU167</f>
        <v>7763165.2000000002</v>
      </c>
      <c r="AV165" s="34">
        <f>+AV167</f>
        <v>3971217.1008800003</v>
      </c>
      <c r="AW165" s="34">
        <f>+AU165-AV165</f>
        <v>3791948.0991199999</v>
      </c>
      <c r="AX165" s="35">
        <f>+AV165/AU165</f>
        <v>0.51154612823130441</v>
      </c>
      <c r="AY165" s="61">
        <f>+AY167</f>
        <v>10000000</v>
      </c>
      <c r="AZ165" s="34">
        <f>+AZ167</f>
        <v>3428016.4857400004</v>
      </c>
      <c r="BA165" s="34">
        <f>+AY165-AZ165</f>
        <v>6571983.5142599996</v>
      </c>
      <c r="BB165" s="63">
        <f>+AZ165/AY165</f>
        <v>0.34280164857400003</v>
      </c>
      <c r="BC165" s="211">
        <f>+BC167</f>
        <v>10305000</v>
      </c>
    </row>
    <row r="166" spans="1:55" s="74" customFormat="1" ht="12" customHeight="1" x14ac:dyDescent="0.15">
      <c r="A166" s="75"/>
      <c r="B166" s="76"/>
      <c r="C166" s="220"/>
      <c r="D166" s="221"/>
      <c r="E166" s="221"/>
      <c r="F166" s="64"/>
      <c r="G166" s="220"/>
      <c r="H166" s="221"/>
      <c r="I166" s="221"/>
      <c r="J166" s="64"/>
      <c r="K166" s="220"/>
      <c r="L166" s="221"/>
      <c r="M166" s="221"/>
      <c r="N166" s="64"/>
      <c r="O166" s="220"/>
      <c r="P166" s="221"/>
      <c r="Q166" s="221"/>
      <c r="R166" s="64"/>
      <c r="S166" s="220"/>
      <c r="T166" s="221"/>
      <c r="U166" s="221"/>
      <c r="V166" s="64"/>
      <c r="W166" s="220"/>
      <c r="X166" s="221"/>
      <c r="Y166" s="221"/>
      <c r="Z166" s="64"/>
      <c r="AA166" s="220"/>
      <c r="AB166" s="221"/>
      <c r="AC166" s="221"/>
      <c r="AD166" s="64"/>
      <c r="AE166" s="220"/>
      <c r="AF166" s="221"/>
      <c r="AG166" s="221"/>
      <c r="AH166" s="64"/>
      <c r="AI166" s="220"/>
      <c r="AJ166" s="221"/>
      <c r="AK166" s="221"/>
      <c r="AL166" s="64"/>
      <c r="AM166" s="83"/>
      <c r="AN166" s="37"/>
      <c r="AO166" s="37"/>
      <c r="AP166" s="66"/>
      <c r="AQ166" s="82"/>
      <c r="AR166" s="37"/>
      <c r="AS166" s="37"/>
      <c r="AT166" s="66"/>
      <c r="AU166" s="83"/>
      <c r="AV166" s="37"/>
      <c r="AW166" s="37"/>
      <c r="AX166" s="39"/>
      <c r="AY166" s="82"/>
      <c r="AZ166" s="37"/>
      <c r="BA166" s="37"/>
      <c r="BB166" s="66"/>
      <c r="BC166" s="213"/>
    </row>
    <row r="167" spans="1:55" s="74" customFormat="1" ht="12" customHeight="1" x14ac:dyDescent="0.15">
      <c r="A167" s="80" t="s">
        <v>278</v>
      </c>
      <c r="B167" s="81" t="s">
        <v>279</v>
      </c>
      <c r="C167" s="222">
        <v>0</v>
      </c>
      <c r="D167" s="87">
        <v>0</v>
      </c>
      <c r="E167" s="87">
        <f>+C167-D167</f>
        <v>0</v>
      </c>
      <c r="F167" s="66" t="s">
        <v>12</v>
      </c>
      <c r="G167" s="222">
        <v>0</v>
      </c>
      <c r="H167" s="87">
        <v>0</v>
      </c>
      <c r="I167" s="87">
        <f>+G167-H167</f>
        <v>0</v>
      </c>
      <c r="J167" s="66" t="s">
        <v>12</v>
      </c>
      <c r="K167" s="222">
        <v>0</v>
      </c>
      <c r="L167" s="87">
        <v>0</v>
      </c>
      <c r="M167" s="87">
        <f>+K167-L167</f>
        <v>0</v>
      </c>
      <c r="N167" s="66" t="s">
        <v>12</v>
      </c>
      <c r="O167" s="222">
        <f>+VLOOKUP(A167,[4]CONTRALORIA!$A$15:$E$295,5,0)</f>
        <v>0</v>
      </c>
      <c r="P167" s="87">
        <f>+VLOOKUP(A167,[4]CONTRALORIA!$A$15:$H$295,8,0)</f>
        <v>0</v>
      </c>
      <c r="Q167" s="87">
        <f>+O167-P167</f>
        <v>0</v>
      </c>
      <c r="R167" s="66" t="s">
        <v>12</v>
      </c>
      <c r="S167" s="222">
        <v>0</v>
      </c>
      <c r="T167" s="87">
        <v>74699.948870000007</v>
      </c>
      <c r="U167" s="87">
        <f>+S167-T167</f>
        <v>-74699.948870000007</v>
      </c>
      <c r="V167" s="66" t="s">
        <v>12</v>
      </c>
      <c r="W167" s="222">
        <v>200000</v>
      </c>
      <c r="X167" s="87">
        <v>0</v>
      </c>
      <c r="Y167" s="87">
        <f>+W167-X167</f>
        <v>200000</v>
      </c>
      <c r="Z167" s="65">
        <f>+X167/W167</f>
        <v>0</v>
      </c>
      <c r="AA167" s="222">
        <v>4500000</v>
      </c>
      <c r="AB167" s="87">
        <v>3264868.5968600004</v>
      </c>
      <c r="AC167" s="87">
        <f>+AA167-AB167</f>
        <v>1235131.4031399996</v>
      </c>
      <c r="AD167" s="65">
        <f>+AB167/AA167</f>
        <v>0.72552635485777783</v>
      </c>
      <c r="AE167" s="222">
        <v>3300000</v>
      </c>
      <c r="AF167" s="87">
        <v>734793.04626999993</v>
      </c>
      <c r="AG167" s="87">
        <f>+AE167-AF167</f>
        <v>2565206.9537300002</v>
      </c>
      <c r="AH167" s="65">
        <f>+AF167/AE167</f>
        <v>0.22266455947575756</v>
      </c>
      <c r="AI167" s="222">
        <v>4300000</v>
      </c>
      <c r="AJ167" s="87">
        <v>4591706.6398900002</v>
      </c>
      <c r="AK167" s="87">
        <f>+AI167-AJ167</f>
        <v>-291706.63989000022</v>
      </c>
      <c r="AL167" s="65">
        <f>+AJ167/AI167</f>
        <v>1.0678387534627907</v>
      </c>
      <c r="AM167" s="83">
        <v>13700000</v>
      </c>
      <c r="AN167" s="83">
        <v>7579068.3205500003</v>
      </c>
      <c r="AO167" s="83">
        <f>+AM167-AN167</f>
        <v>6120931.6794499997</v>
      </c>
      <c r="AP167" s="66">
        <f>+AN167/AM167</f>
        <v>0.55321666573357664</v>
      </c>
      <c r="AQ167" s="82">
        <v>7763166</v>
      </c>
      <c r="AR167" s="83">
        <v>2259417.3034699997</v>
      </c>
      <c r="AS167" s="83">
        <f>+AQ167-AR167</f>
        <v>5503748.6965300003</v>
      </c>
      <c r="AT167" s="66">
        <f>+AR167/AQ167</f>
        <v>0.29104328098484555</v>
      </c>
      <c r="AU167" s="83">
        <v>7763165.2000000002</v>
      </c>
      <c r="AV167" s="83">
        <v>3971217.1008800003</v>
      </c>
      <c r="AW167" s="83">
        <f>+AU167-AV167</f>
        <v>3791948.0991199999</v>
      </c>
      <c r="AX167" s="39">
        <f>+AV167/AU167</f>
        <v>0.51154612823130441</v>
      </c>
      <c r="AY167" s="82">
        <v>10000000</v>
      </c>
      <c r="AZ167" s="83">
        <v>3428016.4857400004</v>
      </c>
      <c r="BA167" s="83">
        <f>+AY167-AZ167</f>
        <v>6571983.5142599996</v>
      </c>
      <c r="BB167" s="66">
        <f>+AZ167/AY167</f>
        <v>0.34280164857400003</v>
      </c>
      <c r="BC167" s="213">
        <v>10305000</v>
      </c>
    </row>
    <row r="168" spans="1:55" s="74" customFormat="1" ht="12" customHeight="1" x14ac:dyDescent="0.15">
      <c r="A168" s="75"/>
      <c r="B168" s="76"/>
      <c r="C168" s="220"/>
      <c r="D168" s="221"/>
      <c r="E168" s="221"/>
      <c r="F168" s="64"/>
      <c r="G168" s="220"/>
      <c r="H168" s="221"/>
      <c r="I168" s="221"/>
      <c r="J168" s="64"/>
      <c r="K168" s="220"/>
      <c r="L168" s="221"/>
      <c r="M168" s="221"/>
      <c r="N168" s="64"/>
      <c r="O168" s="220"/>
      <c r="P168" s="221"/>
      <c r="Q168" s="221"/>
      <c r="R168" s="64"/>
      <c r="S168" s="220"/>
      <c r="T168" s="221"/>
      <c r="U168" s="221"/>
      <c r="V168" s="64"/>
      <c r="W168" s="220"/>
      <c r="X168" s="221"/>
      <c r="Y168" s="221"/>
      <c r="Z168" s="64"/>
      <c r="AA168" s="220"/>
      <c r="AB168" s="221"/>
      <c r="AC168" s="221"/>
      <c r="AD168" s="64"/>
      <c r="AE168" s="220"/>
      <c r="AF168" s="221"/>
      <c r="AG168" s="221"/>
      <c r="AH168" s="64"/>
      <c r="AI168" s="220"/>
      <c r="AJ168" s="221"/>
      <c r="AK168" s="221"/>
      <c r="AL168" s="64"/>
      <c r="AM168" s="83"/>
      <c r="AN168" s="83"/>
      <c r="AO168" s="83"/>
      <c r="AP168" s="66"/>
      <c r="AQ168" s="82"/>
      <c r="AR168" s="83"/>
      <c r="AS168" s="83"/>
      <c r="AT168" s="66"/>
      <c r="AU168" s="83"/>
      <c r="AV168" s="83"/>
      <c r="AW168" s="83"/>
      <c r="AX168" s="39"/>
      <c r="AY168" s="82"/>
      <c r="AZ168" s="83"/>
      <c r="BA168" s="83"/>
      <c r="BB168" s="66"/>
      <c r="BC168" s="213"/>
    </row>
    <row r="169" spans="1:55" s="77" customFormat="1" ht="12" customHeight="1" x14ac:dyDescent="0.15">
      <c r="A169" s="75">
        <v>3.02</v>
      </c>
      <c r="B169" s="76" t="s">
        <v>282</v>
      </c>
      <c r="C169" s="220">
        <f>SUM(C171:C177)</f>
        <v>2788487</v>
      </c>
      <c r="D169" s="221">
        <f>SUM(D171:D177)</f>
        <v>2650506.9057299998</v>
      </c>
      <c r="E169" s="221">
        <f>SUM(E171:E177)</f>
        <v>137980.09427000023</v>
      </c>
      <c r="F169" s="64">
        <f>+D169/C169</f>
        <v>0.9505179352566463</v>
      </c>
      <c r="G169" s="220">
        <f>SUM(G171:G177)</f>
        <v>2004804.6709400001</v>
      </c>
      <c r="H169" s="221">
        <f>SUM(H171:H177)</f>
        <v>2004804.6709399999</v>
      </c>
      <c r="I169" s="221">
        <f>SUM(I171:I177)</f>
        <v>0</v>
      </c>
      <c r="J169" s="64">
        <f>+H169/G169</f>
        <v>0.99999999999999989</v>
      </c>
      <c r="K169" s="220">
        <f>SUM(K171:K177)</f>
        <v>1993126</v>
      </c>
      <c r="L169" s="221">
        <f>SUM(L171:L177)</f>
        <v>1986639.7215000002</v>
      </c>
      <c r="M169" s="221">
        <f>SUM(M171:M177)</f>
        <v>6486.2784999997821</v>
      </c>
      <c r="N169" s="64">
        <f>+L169/K169</f>
        <v>0.9967456756371651</v>
      </c>
      <c r="O169" s="220">
        <f>SUM(O171:O177)</f>
        <v>1831144</v>
      </c>
      <c r="P169" s="221">
        <f>SUM(P171:P177)</f>
        <v>1420731.0248699998</v>
      </c>
      <c r="Q169" s="221">
        <f>SUM(Q171:Q177)</f>
        <v>410412.97513000015</v>
      </c>
      <c r="R169" s="64">
        <f>+P169/O169</f>
        <v>0.77587072609800201</v>
      </c>
      <c r="S169" s="220">
        <f>SUM(S171:S177)</f>
        <v>1427792</v>
      </c>
      <c r="T169" s="221">
        <f>SUM(T171:T177)</f>
        <v>1347983.7763899998</v>
      </c>
      <c r="U169" s="221">
        <f>SUM(U171:U177)</f>
        <v>79808.223610000219</v>
      </c>
      <c r="V169" s="64">
        <f>+T169/S169</f>
        <v>0.94410374647707773</v>
      </c>
      <c r="W169" s="220">
        <f>SUM(W171:W177)</f>
        <v>1630607.9950000001</v>
      </c>
      <c r="X169" s="221">
        <f>SUM(X171:X177)</f>
        <v>1418703.89252</v>
      </c>
      <c r="Y169" s="221">
        <f>SUM(Y171:Y177)</f>
        <v>211904.10248000012</v>
      </c>
      <c r="Z169" s="64">
        <f>+X169/W169</f>
        <v>0.87004595639799986</v>
      </c>
      <c r="AA169" s="220">
        <f>SUM(AA171:AA177)</f>
        <v>2056000</v>
      </c>
      <c r="AB169" s="221">
        <f>SUM(AB171:AB177)</f>
        <v>1860473.7464999999</v>
      </c>
      <c r="AC169" s="221">
        <f>+AA169-AB169</f>
        <v>195526.25350000011</v>
      </c>
      <c r="AD169" s="64">
        <f>+AB169/AA169</f>
        <v>0.90489968214980543</v>
      </c>
      <c r="AE169" s="220">
        <f>SUM(AE171:AE177)</f>
        <v>2214214</v>
      </c>
      <c r="AF169" s="221">
        <f>SUM(AF171:AF177)</f>
        <v>2146292.14396</v>
      </c>
      <c r="AG169" s="221">
        <f>+AE169-AF169</f>
        <v>67921.856039999984</v>
      </c>
      <c r="AH169" s="64">
        <f>+AF169/AE169</f>
        <v>0.96932461991478691</v>
      </c>
      <c r="AI169" s="220">
        <f>SUM(AI171:AI177)</f>
        <v>2540915</v>
      </c>
      <c r="AJ169" s="221">
        <f>SUM(AJ171:AJ177)</f>
        <v>2533026.6548599997</v>
      </c>
      <c r="AK169" s="221">
        <f>+AI169-AJ169</f>
        <v>7888.3451400003396</v>
      </c>
      <c r="AL169" s="64">
        <f>+AJ169/AI169</f>
        <v>0.99689547067099826</v>
      </c>
      <c r="AM169" s="34">
        <f>SUM(AM171:AM177)</f>
        <v>3494903</v>
      </c>
      <c r="AN169" s="34">
        <f>SUM(AN171:AN177)</f>
        <v>3060778.51339</v>
      </c>
      <c r="AO169" s="34">
        <f>+AM169-AN169</f>
        <v>434124.48661000002</v>
      </c>
      <c r="AP169" s="63">
        <f>+AN169/AM169</f>
        <v>0.87578353773767115</v>
      </c>
      <c r="AQ169" s="61">
        <f>SUM(AQ171:AQ177)</f>
        <v>3604261.9</v>
      </c>
      <c r="AR169" s="34">
        <f>SUM(AR171:AR177)</f>
        <v>3038560.2813199996</v>
      </c>
      <c r="AS169" s="34">
        <f>+AQ169-AR169</f>
        <v>565701.61868000031</v>
      </c>
      <c r="AT169" s="63">
        <f>+AR169/AQ169</f>
        <v>0.84304647265505306</v>
      </c>
      <c r="AU169" s="34">
        <f>SUM(AU171:AU177)</f>
        <v>3271148.4109999998</v>
      </c>
      <c r="AV169" s="34">
        <f>SUM(AV171:AV177)</f>
        <v>3245141.9207299999</v>
      </c>
      <c r="AW169" s="34">
        <f>+AU169-AV169</f>
        <v>26006.490269999951</v>
      </c>
      <c r="AX169" s="35">
        <f>+AV169/AU169</f>
        <v>0.99204973697232846</v>
      </c>
      <c r="AY169" s="61">
        <f>SUM(AY171:AY177)</f>
        <v>4191760.8839000002</v>
      </c>
      <c r="AZ169" s="34">
        <f>SUM(AZ171:AZ177)</f>
        <v>4078518.8388400003</v>
      </c>
      <c r="BA169" s="34">
        <f>+AY169-AZ169</f>
        <v>113242.04505999992</v>
      </c>
      <c r="BB169" s="63">
        <f>+AZ169/AY169</f>
        <v>0.97298461238689748</v>
      </c>
      <c r="BC169" s="211">
        <f>SUM(BC171:BC177)</f>
        <v>3747216.6</v>
      </c>
    </row>
    <row r="170" spans="1:55" s="74" customFormat="1" ht="12" customHeight="1" x14ac:dyDescent="0.15">
      <c r="A170" s="80"/>
      <c r="B170" s="81"/>
      <c r="C170" s="222"/>
      <c r="D170" s="87"/>
      <c r="E170" s="87"/>
      <c r="F170" s="65"/>
      <c r="G170" s="222"/>
      <c r="H170" s="87"/>
      <c r="I170" s="87"/>
      <c r="J170" s="65"/>
      <c r="K170" s="222"/>
      <c r="L170" s="87"/>
      <c r="M170" s="87"/>
      <c r="N170" s="65"/>
      <c r="O170" s="222"/>
      <c r="P170" s="87"/>
      <c r="Q170" s="87"/>
      <c r="R170" s="65"/>
      <c r="S170" s="222"/>
      <c r="T170" s="87"/>
      <c r="U170" s="87"/>
      <c r="V170" s="65"/>
      <c r="W170" s="222"/>
      <c r="X170" s="87"/>
      <c r="Y170" s="87"/>
      <c r="Z170" s="65"/>
      <c r="AA170" s="222"/>
      <c r="AB170" s="87"/>
      <c r="AC170" s="87"/>
      <c r="AD170" s="65"/>
      <c r="AE170" s="222"/>
      <c r="AF170" s="87"/>
      <c r="AG170" s="87"/>
      <c r="AH170" s="65"/>
      <c r="AI170" s="222"/>
      <c r="AJ170" s="87"/>
      <c r="AK170" s="87"/>
      <c r="AL170" s="65"/>
      <c r="AM170" s="83"/>
      <c r="AN170" s="37"/>
      <c r="AO170" s="37"/>
      <c r="AP170" s="65"/>
      <c r="AQ170" s="82"/>
      <c r="AR170" s="83"/>
      <c r="AS170" s="83"/>
      <c r="AT170" s="66"/>
      <c r="AU170" s="83"/>
      <c r="AV170" s="83"/>
      <c r="AW170" s="83"/>
      <c r="AX170" s="39"/>
      <c r="AY170" s="82"/>
      <c r="AZ170" s="83"/>
      <c r="BA170" s="83"/>
      <c r="BB170" s="66"/>
      <c r="BC170" s="213"/>
    </row>
    <row r="171" spans="1:55" s="74" customFormat="1" ht="12" customHeight="1" x14ac:dyDescent="0.15">
      <c r="A171" s="80" t="s">
        <v>283</v>
      </c>
      <c r="B171" s="81" t="s">
        <v>284</v>
      </c>
      <c r="C171" s="222">
        <v>0</v>
      </c>
      <c r="D171" s="87">
        <v>0</v>
      </c>
      <c r="E171" s="87">
        <f t="shared" ref="E171:E177" si="663">+C171-D171</f>
        <v>0</v>
      </c>
      <c r="F171" s="66" t="s">
        <v>12</v>
      </c>
      <c r="G171" s="222">
        <v>0</v>
      </c>
      <c r="H171" s="87">
        <v>0</v>
      </c>
      <c r="I171" s="87">
        <f t="shared" ref="I171:I177" si="664">+G171-H171</f>
        <v>0</v>
      </c>
      <c r="J171" s="66" t="s">
        <v>12</v>
      </c>
      <c r="K171" s="222">
        <v>337116</v>
      </c>
      <c r="L171" s="87">
        <v>337115.12407999998</v>
      </c>
      <c r="M171" s="87">
        <f t="shared" ref="M171:M177" si="665">+K171-L171</f>
        <v>0.87592000002041459</v>
      </c>
      <c r="N171" s="66" t="s">
        <v>12</v>
      </c>
      <c r="O171" s="222">
        <v>0</v>
      </c>
      <c r="P171" s="87">
        <v>0</v>
      </c>
      <c r="Q171" s="87">
        <f t="shared" ref="Q171:Q177" si="666">+O171-P171</f>
        <v>0</v>
      </c>
      <c r="R171" s="66" t="s">
        <v>12</v>
      </c>
      <c r="S171" s="222">
        <v>0</v>
      </c>
      <c r="T171" s="87">
        <v>0</v>
      </c>
      <c r="U171" s="87">
        <f t="shared" ref="U171:U177" si="667">+S171-T171</f>
        <v>0</v>
      </c>
      <c r="V171" s="66" t="s">
        <v>12</v>
      </c>
      <c r="W171" s="222">
        <v>0</v>
      </c>
      <c r="X171" s="87">
        <v>0</v>
      </c>
      <c r="Y171" s="87">
        <f t="shared" ref="Y171:Y177" si="668">+W171-X171</f>
        <v>0</v>
      </c>
      <c r="Z171" s="66" t="s">
        <v>12</v>
      </c>
      <c r="AA171" s="222">
        <v>0</v>
      </c>
      <c r="AB171" s="87">
        <v>0</v>
      </c>
      <c r="AC171" s="87">
        <f t="shared" ref="AC171:AC177" si="669">+AA171-AB171</f>
        <v>0</v>
      </c>
      <c r="AD171" s="66" t="s">
        <v>12</v>
      </c>
      <c r="AE171" s="222">
        <v>0</v>
      </c>
      <c r="AF171" s="87">
        <v>0</v>
      </c>
      <c r="AG171" s="87">
        <f t="shared" ref="AG171:AG177" si="670">+AE171-AF171</f>
        <v>0</v>
      </c>
      <c r="AH171" s="66" t="s">
        <v>12</v>
      </c>
      <c r="AI171" s="222">
        <v>0</v>
      </c>
      <c r="AJ171" s="87">
        <v>0</v>
      </c>
      <c r="AK171" s="87">
        <f t="shared" ref="AK171:AK177" si="671">+AI171-AJ171</f>
        <v>0</v>
      </c>
      <c r="AL171" s="66" t="s">
        <v>12</v>
      </c>
      <c r="AM171" s="83">
        <v>0</v>
      </c>
      <c r="AN171" s="83">
        <v>0</v>
      </c>
      <c r="AO171" s="83">
        <f t="shared" ref="AO171:AO177" si="672">+AM171-AN171</f>
        <v>0</v>
      </c>
      <c r="AP171" s="66" t="s">
        <v>12</v>
      </c>
      <c r="AQ171" s="82">
        <v>0</v>
      </c>
      <c r="AR171" s="83">
        <v>0</v>
      </c>
      <c r="AS171" s="83">
        <f t="shared" ref="AS171:AS177" si="673">+AQ171-AR171</f>
        <v>0</v>
      </c>
      <c r="AT171" s="66" t="s">
        <v>12</v>
      </c>
      <c r="AU171" s="83">
        <v>0</v>
      </c>
      <c r="AV171" s="83">
        <v>0</v>
      </c>
      <c r="AW171" s="83">
        <f t="shared" ref="AW171:AW177" si="674">+AU171-AV171</f>
        <v>0</v>
      </c>
      <c r="AX171" s="39" t="s">
        <v>12</v>
      </c>
      <c r="AY171" s="82">
        <v>0</v>
      </c>
      <c r="AZ171" s="83">
        <v>0</v>
      </c>
      <c r="BA171" s="83">
        <f t="shared" ref="BA171:BA177" si="675">+AY171-AZ171</f>
        <v>0</v>
      </c>
      <c r="BB171" s="66" t="s">
        <v>12</v>
      </c>
      <c r="BC171" s="213">
        <v>0</v>
      </c>
    </row>
    <row r="172" spans="1:55" s="74" customFormat="1" ht="12" customHeight="1" x14ac:dyDescent="0.15">
      <c r="A172" s="80" t="s">
        <v>285</v>
      </c>
      <c r="B172" s="81" t="s">
        <v>286</v>
      </c>
      <c r="C172" s="222">
        <v>0</v>
      </c>
      <c r="D172" s="87">
        <v>0</v>
      </c>
      <c r="E172" s="87">
        <f t="shared" si="663"/>
        <v>0</v>
      </c>
      <c r="F172" s="66" t="s">
        <v>12</v>
      </c>
      <c r="G172" s="222">
        <v>0</v>
      </c>
      <c r="H172" s="87">
        <v>0</v>
      </c>
      <c r="I172" s="87">
        <f t="shared" si="664"/>
        <v>0</v>
      </c>
      <c r="J172" s="66" t="s">
        <v>12</v>
      </c>
      <c r="K172" s="222">
        <v>0</v>
      </c>
      <c r="L172" s="87">
        <v>0</v>
      </c>
      <c r="M172" s="87">
        <f t="shared" si="665"/>
        <v>0</v>
      </c>
      <c r="N172" s="66" t="s">
        <v>12</v>
      </c>
      <c r="O172" s="222">
        <v>0</v>
      </c>
      <c r="P172" s="87">
        <v>0</v>
      </c>
      <c r="Q172" s="87">
        <f t="shared" si="666"/>
        <v>0</v>
      </c>
      <c r="R172" s="66" t="s">
        <v>12</v>
      </c>
      <c r="S172" s="222">
        <v>0</v>
      </c>
      <c r="T172" s="87">
        <v>0</v>
      </c>
      <c r="U172" s="87">
        <f t="shared" si="667"/>
        <v>0</v>
      </c>
      <c r="V172" s="66" t="s">
        <v>12</v>
      </c>
      <c r="W172" s="222">
        <v>0</v>
      </c>
      <c r="X172" s="87">
        <v>0</v>
      </c>
      <c r="Y172" s="87">
        <f t="shared" si="668"/>
        <v>0</v>
      </c>
      <c r="Z172" s="66" t="s">
        <v>12</v>
      </c>
      <c r="AA172" s="222">
        <v>0</v>
      </c>
      <c r="AB172" s="87">
        <v>0</v>
      </c>
      <c r="AC172" s="87">
        <f t="shared" si="669"/>
        <v>0</v>
      </c>
      <c r="AD172" s="66" t="s">
        <v>12</v>
      </c>
      <c r="AE172" s="222">
        <v>0</v>
      </c>
      <c r="AF172" s="87">
        <v>0</v>
      </c>
      <c r="AG172" s="87">
        <f t="shared" si="670"/>
        <v>0</v>
      </c>
      <c r="AH172" s="66" t="s">
        <v>12</v>
      </c>
      <c r="AI172" s="222">
        <v>0</v>
      </c>
      <c r="AJ172" s="87">
        <v>0</v>
      </c>
      <c r="AK172" s="87">
        <f t="shared" si="671"/>
        <v>0</v>
      </c>
      <c r="AL172" s="66" t="s">
        <v>12</v>
      </c>
      <c r="AM172" s="83">
        <v>0</v>
      </c>
      <c r="AN172" s="83">
        <v>0</v>
      </c>
      <c r="AO172" s="83">
        <f t="shared" si="672"/>
        <v>0</v>
      </c>
      <c r="AP172" s="66" t="s">
        <v>12</v>
      </c>
      <c r="AQ172" s="82">
        <v>0</v>
      </c>
      <c r="AR172" s="83">
        <v>0</v>
      </c>
      <c r="AS172" s="83">
        <f t="shared" si="673"/>
        <v>0</v>
      </c>
      <c r="AT172" s="66" t="s">
        <v>12</v>
      </c>
      <c r="AU172" s="83">
        <v>0</v>
      </c>
      <c r="AV172" s="83">
        <v>0</v>
      </c>
      <c r="AW172" s="83">
        <f t="shared" si="674"/>
        <v>0</v>
      </c>
      <c r="AX172" s="39" t="s">
        <v>12</v>
      </c>
      <c r="AY172" s="82">
        <v>0</v>
      </c>
      <c r="AZ172" s="83">
        <v>0</v>
      </c>
      <c r="BA172" s="83">
        <f t="shared" si="675"/>
        <v>0</v>
      </c>
      <c r="BB172" s="66" t="s">
        <v>12</v>
      </c>
      <c r="BC172" s="213">
        <v>0</v>
      </c>
    </row>
    <row r="173" spans="1:55" s="74" customFormat="1" ht="12" customHeight="1" x14ac:dyDescent="0.15">
      <c r="A173" s="80" t="s">
        <v>287</v>
      </c>
      <c r="B173" s="81" t="s">
        <v>288</v>
      </c>
      <c r="C173" s="222">
        <v>0</v>
      </c>
      <c r="D173" s="87">
        <v>0</v>
      </c>
      <c r="E173" s="87">
        <f t="shared" si="663"/>
        <v>0</v>
      </c>
      <c r="F173" s="66" t="s">
        <v>12</v>
      </c>
      <c r="G173" s="222">
        <v>0</v>
      </c>
      <c r="H173" s="87">
        <v>0</v>
      </c>
      <c r="I173" s="87">
        <f t="shared" si="664"/>
        <v>0</v>
      </c>
      <c r="J173" s="66" t="s">
        <v>12</v>
      </c>
      <c r="K173" s="222">
        <v>0</v>
      </c>
      <c r="L173" s="87">
        <v>0</v>
      </c>
      <c r="M173" s="87">
        <f t="shared" si="665"/>
        <v>0</v>
      </c>
      <c r="N173" s="66" t="s">
        <v>12</v>
      </c>
      <c r="O173" s="222">
        <v>0</v>
      </c>
      <c r="P173" s="87">
        <v>0</v>
      </c>
      <c r="Q173" s="87">
        <f t="shared" si="666"/>
        <v>0</v>
      </c>
      <c r="R173" s="66" t="s">
        <v>12</v>
      </c>
      <c r="S173" s="222">
        <v>0</v>
      </c>
      <c r="T173" s="87">
        <v>0</v>
      </c>
      <c r="U173" s="87">
        <f t="shared" si="667"/>
        <v>0</v>
      </c>
      <c r="V173" s="66" t="s">
        <v>12</v>
      </c>
      <c r="W173" s="222">
        <v>0</v>
      </c>
      <c r="X173" s="87">
        <v>0</v>
      </c>
      <c r="Y173" s="87">
        <f t="shared" si="668"/>
        <v>0</v>
      </c>
      <c r="Z173" s="66" t="s">
        <v>12</v>
      </c>
      <c r="AA173" s="222">
        <v>0</v>
      </c>
      <c r="AB173" s="87">
        <v>0</v>
      </c>
      <c r="AC173" s="87">
        <f t="shared" si="669"/>
        <v>0</v>
      </c>
      <c r="AD173" s="66" t="s">
        <v>12</v>
      </c>
      <c r="AE173" s="222">
        <v>0</v>
      </c>
      <c r="AF173" s="87">
        <v>0</v>
      </c>
      <c r="AG173" s="87">
        <f t="shared" si="670"/>
        <v>0</v>
      </c>
      <c r="AH173" s="66" t="s">
        <v>12</v>
      </c>
      <c r="AI173" s="222">
        <v>0</v>
      </c>
      <c r="AJ173" s="87">
        <v>0</v>
      </c>
      <c r="AK173" s="87">
        <f t="shared" si="671"/>
        <v>0</v>
      </c>
      <c r="AL173" s="66" t="s">
        <v>12</v>
      </c>
      <c r="AM173" s="83">
        <v>0</v>
      </c>
      <c r="AN173" s="83">
        <v>0</v>
      </c>
      <c r="AO173" s="83">
        <f t="shared" si="672"/>
        <v>0</v>
      </c>
      <c r="AP173" s="66" t="s">
        <v>12</v>
      </c>
      <c r="AQ173" s="82">
        <v>0</v>
      </c>
      <c r="AR173" s="83">
        <v>0</v>
      </c>
      <c r="AS173" s="83">
        <f t="shared" si="673"/>
        <v>0</v>
      </c>
      <c r="AT173" s="66" t="s">
        <v>12</v>
      </c>
      <c r="AU173" s="83">
        <v>0</v>
      </c>
      <c r="AV173" s="83">
        <v>0</v>
      </c>
      <c r="AW173" s="83">
        <f t="shared" si="674"/>
        <v>0</v>
      </c>
      <c r="AX173" s="39" t="s">
        <v>12</v>
      </c>
      <c r="AY173" s="82">
        <v>0</v>
      </c>
      <c r="AZ173" s="83">
        <v>0</v>
      </c>
      <c r="BA173" s="83">
        <f t="shared" si="675"/>
        <v>0</v>
      </c>
      <c r="BB173" s="66" t="s">
        <v>12</v>
      </c>
      <c r="BC173" s="213">
        <v>0</v>
      </c>
    </row>
    <row r="174" spans="1:55" s="74" customFormat="1" ht="12" customHeight="1" x14ac:dyDescent="0.15">
      <c r="A174" s="80" t="s">
        <v>289</v>
      </c>
      <c r="B174" s="81" t="s">
        <v>290</v>
      </c>
      <c r="C174" s="222">
        <v>0</v>
      </c>
      <c r="D174" s="87">
        <v>0</v>
      </c>
      <c r="E174" s="87">
        <f t="shared" si="663"/>
        <v>0</v>
      </c>
      <c r="F174" s="66" t="s">
        <v>12</v>
      </c>
      <c r="G174" s="222">
        <v>0</v>
      </c>
      <c r="H174" s="87">
        <v>0</v>
      </c>
      <c r="I174" s="87">
        <f t="shared" si="664"/>
        <v>0</v>
      </c>
      <c r="J174" s="66" t="s">
        <v>12</v>
      </c>
      <c r="K174" s="222">
        <v>0</v>
      </c>
      <c r="L174" s="87">
        <v>0</v>
      </c>
      <c r="M174" s="87">
        <f t="shared" si="665"/>
        <v>0</v>
      </c>
      <c r="N174" s="66" t="s">
        <v>12</v>
      </c>
      <c r="O174" s="222">
        <v>0</v>
      </c>
      <c r="P174" s="87">
        <v>0</v>
      </c>
      <c r="Q174" s="87">
        <f t="shared" si="666"/>
        <v>0</v>
      </c>
      <c r="R174" s="66" t="s">
        <v>12</v>
      </c>
      <c r="S174" s="222">
        <v>0</v>
      </c>
      <c r="T174" s="87">
        <v>0</v>
      </c>
      <c r="U174" s="87">
        <f t="shared" si="667"/>
        <v>0</v>
      </c>
      <c r="V174" s="66" t="s">
        <v>12</v>
      </c>
      <c r="W174" s="222">
        <v>0</v>
      </c>
      <c r="X174" s="87">
        <v>0</v>
      </c>
      <c r="Y174" s="87">
        <f t="shared" si="668"/>
        <v>0</v>
      </c>
      <c r="Z174" s="66" t="s">
        <v>12</v>
      </c>
      <c r="AA174" s="222">
        <v>0</v>
      </c>
      <c r="AB174" s="87">
        <v>0</v>
      </c>
      <c r="AC174" s="87">
        <f t="shared" si="669"/>
        <v>0</v>
      </c>
      <c r="AD174" s="66" t="s">
        <v>12</v>
      </c>
      <c r="AE174" s="222">
        <v>0</v>
      </c>
      <c r="AF174" s="87">
        <v>0</v>
      </c>
      <c r="AG174" s="87">
        <f t="shared" si="670"/>
        <v>0</v>
      </c>
      <c r="AH174" s="66" t="s">
        <v>12</v>
      </c>
      <c r="AI174" s="222">
        <v>0</v>
      </c>
      <c r="AJ174" s="87">
        <v>0</v>
      </c>
      <c r="AK174" s="87">
        <f t="shared" si="671"/>
        <v>0</v>
      </c>
      <c r="AL174" s="66" t="s">
        <v>12</v>
      </c>
      <c r="AM174" s="83">
        <v>0</v>
      </c>
      <c r="AN174" s="83">
        <v>0</v>
      </c>
      <c r="AO174" s="83">
        <f t="shared" si="672"/>
        <v>0</v>
      </c>
      <c r="AP174" s="66" t="s">
        <v>12</v>
      </c>
      <c r="AQ174" s="82">
        <v>0</v>
      </c>
      <c r="AR174" s="83">
        <v>0</v>
      </c>
      <c r="AS174" s="83">
        <f t="shared" si="673"/>
        <v>0</v>
      </c>
      <c r="AT174" s="66" t="s">
        <v>12</v>
      </c>
      <c r="AU174" s="83">
        <v>0</v>
      </c>
      <c r="AV174" s="83">
        <v>0</v>
      </c>
      <c r="AW174" s="83">
        <f t="shared" si="674"/>
        <v>0</v>
      </c>
      <c r="AX174" s="39" t="s">
        <v>12</v>
      </c>
      <c r="AY174" s="82">
        <v>0</v>
      </c>
      <c r="AZ174" s="83">
        <v>0</v>
      </c>
      <c r="BA174" s="83">
        <f t="shared" si="675"/>
        <v>0</v>
      </c>
      <c r="BB174" s="66" t="s">
        <v>12</v>
      </c>
      <c r="BC174" s="213">
        <v>0</v>
      </c>
    </row>
    <row r="175" spans="1:55" s="74" customFormat="1" ht="12" customHeight="1" x14ac:dyDescent="0.15">
      <c r="A175" s="80" t="s">
        <v>291</v>
      </c>
      <c r="B175" s="81" t="s">
        <v>292</v>
      </c>
      <c r="C175" s="222">
        <v>0</v>
      </c>
      <c r="D175" s="87">
        <v>0</v>
      </c>
      <c r="E175" s="87">
        <f t="shared" si="663"/>
        <v>0</v>
      </c>
      <c r="F175" s="66" t="s">
        <v>12</v>
      </c>
      <c r="G175" s="222">
        <v>0</v>
      </c>
      <c r="H175" s="87">
        <v>0</v>
      </c>
      <c r="I175" s="87">
        <f t="shared" si="664"/>
        <v>0</v>
      </c>
      <c r="J175" s="66" t="s">
        <v>12</v>
      </c>
      <c r="K175" s="222">
        <v>0</v>
      </c>
      <c r="L175" s="87">
        <v>0</v>
      </c>
      <c r="M175" s="87">
        <f t="shared" si="665"/>
        <v>0</v>
      </c>
      <c r="N175" s="66" t="s">
        <v>12</v>
      </c>
      <c r="O175" s="222">
        <v>0</v>
      </c>
      <c r="P175" s="87">
        <v>0</v>
      </c>
      <c r="Q175" s="87">
        <f t="shared" si="666"/>
        <v>0</v>
      </c>
      <c r="R175" s="66" t="s">
        <v>12</v>
      </c>
      <c r="S175" s="222">
        <v>0</v>
      </c>
      <c r="T175" s="87">
        <v>0</v>
      </c>
      <c r="U175" s="87">
        <f t="shared" si="667"/>
        <v>0</v>
      </c>
      <c r="V175" s="66" t="s">
        <v>12</v>
      </c>
      <c r="W175" s="222">
        <v>0</v>
      </c>
      <c r="X175" s="87">
        <v>0</v>
      </c>
      <c r="Y175" s="87">
        <f t="shared" si="668"/>
        <v>0</v>
      </c>
      <c r="Z175" s="66" t="s">
        <v>12</v>
      </c>
      <c r="AA175" s="222">
        <v>0</v>
      </c>
      <c r="AB175" s="87">
        <v>0</v>
      </c>
      <c r="AC175" s="87">
        <f t="shared" si="669"/>
        <v>0</v>
      </c>
      <c r="AD175" s="66" t="s">
        <v>12</v>
      </c>
      <c r="AE175" s="222">
        <v>0</v>
      </c>
      <c r="AF175" s="87">
        <v>0</v>
      </c>
      <c r="AG175" s="87">
        <f t="shared" si="670"/>
        <v>0</v>
      </c>
      <c r="AH175" s="66" t="s">
        <v>12</v>
      </c>
      <c r="AI175" s="222">
        <v>0</v>
      </c>
      <c r="AJ175" s="87">
        <v>0</v>
      </c>
      <c r="AK175" s="87">
        <f t="shared" si="671"/>
        <v>0</v>
      </c>
      <c r="AL175" s="66" t="s">
        <v>12</v>
      </c>
      <c r="AM175" s="83">
        <v>0</v>
      </c>
      <c r="AN175" s="83">
        <v>0</v>
      </c>
      <c r="AO175" s="83">
        <f t="shared" si="672"/>
        <v>0</v>
      </c>
      <c r="AP175" s="66" t="s">
        <v>12</v>
      </c>
      <c r="AQ175" s="82">
        <v>0</v>
      </c>
      <c r="AR175" s="83">
        <v>0</v>
      </c>
      <c r="AS175" s="83">
        <f t="shared" si="673"/>
        <v>0</v>
      </c>
      <c r="AT175" s="63" t="s">
        <v>12</v>
      </c>
      <c r="AU175" s="83">
        <v>0</v>
      </c>
      <c r="AV175" s="83">
        <v>0</v>
      </c>
      <c r="AW175" s="83">
        <f t="shared" si="674"/>
        <v>0</v>
      </c>
      <c r="AX175" s="39" t="s">
        <v>12</v>
      </c>
      <c r="AY175" s="82">
        <v>0</v>
      </c>
      <c r="AZ175" s="83">
        <v>0</v>
      </c>
      <c r="BA175" s="83">
        <f t="shared" si="675"/>
        <v>0</v>
      </c>
      <c r="BB175" s="66" t="s">
        <v>12</v>
      </c>
      <c r="BC175" s="213">
        <v>0</v>
      </c>
    </row>
    <row r="176" spans="1:55" s="74" customFormat="1" ht="12" customHeight="1" x14ac:dyDescent="0.15">
      <c r="A176" s="80" t="s">
        <v>293</v>
      </c>
      <c r="B176" s="81" t="s">
        <v>294</v>
      </c>
      <c r="C176" s="222">
        <v>0</v>
      </c>
      <c r="D176" s="87">
        <v>0</v>
      </c>
      <c r="E176" s="87">
        <f t="shared" si="663"/>
        <v>0</v>
      </c>
      <c r="F176" s="66" t="s">
        <v>12</v>
      </c>
      <c r="G176" s="222">
        <v>0</v>
      </c>
      <c r="H176" s="87">
        <v>0</v>
      </c>
      <c r="I176" s="87">
        <f t="shared" si="664"/>
        <v>0</v>
      </c>
      <c r="J176" s="66" t="s">
        <v>12</v>
      </c>
      <c r="K176" s="222">
        <v>0</v>
      </c>
      <c r="L176" s="87">
        <v>0</v>
      </c>
      <c r="M176" s="87">
        <f t="shared" si="665"/>
        <v>0</v>
      </c>
      <c r="N176" s="66" t="s">
        <v>12</v>
      </c>
      <c r="O176" s="222">
        <v>0</v>
      </c>
      <c r="P176" s="87">
        <v>0</v>
      </c>
      <c r="Q176" s="87">
        <f t="shared" si="666"/>
        <v>0</v>
      </c>
      <c r="R176" s="66" t="s">
        <v>12</v>
      </c>
      <c r="S176" s="222">
        <v>0</v>
      </c>
      <c r="T176" s="87">
        <v>0</v>
      </c>
      <c r="U176" s="87">
        <f t="shared" si="667"/>
        <v>0</v>
      </c>
      <c r="V176" s="66" t="s">
        <v>12</v>
      </c>
      <c r="W176" s="222">
        <v>0</v>
      </c>
      <c r="X176" s="87">
        <v>0</v>
      </c>
      <c r="Y176" s="87">
        <f t="shared" si="668"/>
        <v>0</v>
      </c>
      <c r="Z176" s="66" t="s">
        <v>12</v>
      </c>
      <c r="AA176" s="222">
        <v>0</v>
      </c>
      <c r="AB176" s="87">
        <v>0</v>
      </c>
      <c r="AC176" s="87">
        <f t="shared" si="669"/>
        <v>0</v>
      </c>
      <c r="AD176" s="66" t="s">
        <v>12</v>
      </c>
      <c r="AE176" s="222">
        <v>0</v>
      </c>
      <c r="AF176" s="87">
        <v>0</v>
      </c>
      <c r="AG176" s="87">
        <f t="shared" si="670"/>
        <v>0</v>
      </c>
      <c r="AH176" s="66" t="s">
        <v>12</v>
      </c>
      <c r="AI176" s="222">
        <v>0</v>
      </c>
      <c r="AJ176" s="87">
        <v>0</v>
      </c>
      <c r="AK176" s="87">
        <f t="shared" si="671"/>
        <v>0</v>
      </c>
      <c r="AL176" s="66" t="s">
        <v>12</v>
      </c>
      <c r="AM176" s="83">
        <v>0</v>
      </c>
      <c r="AN176" s="83">
        <v>0</v>
      </c>
      <c r="AO176" s="83">
        <f t="shared" si="672"/>
        <v>0</v>
      </c>
      <c r="AP176" s="66" t="s">
        <v>12</v>
      </c>
      <c r="AQ176" s="82">
        <v>0</v>
      </c>
      <c r="AR176" s="83">
        <v>0</v>
      </c>
      <c r="AS176" s="83">
        <f t="shared" si="673"/>
        <v>0</v>
      </c>
      <c r="AT176" s="66" t="s">
        <v>12</v>
      </c>
      <c r="AU176" s="83">
        <v>0</v>
      </c>
      <c r="AV176" s="83">
        <v>0</v>
      </c>
      <c r="AW176" s="83">
        <f t="shared" si="674"/>
        <v>0</v>
      </c>
      <c r="AX176" s="39" t="s">
        <v>12</v>
      </c>
      <c r="AY176" s="82">
        <v>0</v>
      </c>
      <c r="AZ176" s="83">
        <v>0</v>
      </c>
      <c r="BA176" s="83">
        <f t="shared" si="675"/>
        <v>0</v>
      </c>
      <c r="BB176" s="66" t="s">
        <v>12</v>
      </c>
      <c r="BC176" s="213">
        <v>0</v>
      </c>
    </row>
    <row r="177" spans="1:55" s="74" customFormat="1" ht="12" customHeight="1" x14ac:dyDescent="0.15">
      <c r="A177" s="80" t="s">
        <v>295</v>
      </c>
      <c r="B177" s="81" t="s">
        <v>296</v>
      </c>
      <c r="C177" s="222">
        <v>2788487</v>
      </c>
      <c r="D177" s="87">
        <v>2650506.9057299998</v>
      </c>
      <c r="E177" s="87">
        <f t="shared" si="663"/>
        <v>137980.09427000023</v>
      </c>
      <c r="F177" s="65">
        <f t="shared" ref="F177" si="676">+D177/C177</f>
        <v>0.9505179352566463</v>
      </c>
      <c r="G177" s="222">
        <v>2004804.6709400001</v>
      </c>
      <c r="H177" s="87">
        <v>2004804.6709399999</v>
      </c>
      <c r="I177" s="87">
        <f t="shared" si="664"/>
        <v>0</v>
      </c>
      <c r="J177" s="65">
        <f t="shared" ref="J177" si="677">+H177/G177</f>
        <v>0.99999999999999989</v>
      </c>
      <c r="K177" s="222">
        <v>1656010</v>
      </c>
      <c r="L177" s="87">
        <v>1649524.5974200002</v>
      </c>
      <c r="M177" s="87">
        <f t="shared" si="665"/>
        <v>6485.4025799997617</v>
      </c>
      <c r="N177" s="65">
        <f t="shared" ref="N177" si="678">+L177/K177</f>
        <v>0.99608371774325044</v>
      </c>
      <c r="O177" s="222">
        <v>1831144</v>
      </c>
      <c r="P177" s="87">
        <v>1420731.0248699998</v>
      </c>
      <c r="Q177" s="87">
        <f t="shared" si="666"/>
        <v>410412.97513000015</v>
      </c>
      <c r="R177" s="65">
        <f t="shared" ref="R177" si="679">+P177/O177</f>
        <v>0.77587072609800201</v>
      </c>
      <c r="S177" s="222">
        <v>1427792</v>
      </c>
      <c r="T177" s="87">
        <v>1347983.7763899998</v>
      </c>
      <c r="U177" s="87">
        <f t="shared" si="667"/>
        <v>79808.223610000219</v>
      </c>
      <c r="V177" s="65">
        <f t="shared" ref="V177" si="680">+T177/S177</f>
        <v>0.94410374647707773</v>
      </c>
      <c r="W177" s="222">
        <v>1630607.9950000001</v>
      </c>
      <c r="X177" s="87">
        <v>1418703.89252</v>
      </c>
      <c r="Y177" s="87">
        <f t="shared" si="668"/>
        <v>211904.10248000012</v>
      </c>
      <c r="Z177" s="65">
        <f t="shared" ref="Z177" si="681">+X177/W177</f>
        <v>0.87004595639799986</v>
      </c>
      <c r="AA177" s="222">
        <v>2056000</v>
      </c>
      <c r="AB177" s="87">
        <v>1860473.7464999999</v>
      </c>
      <c r="AC177" s="87">
        <f t="shared" si="669"/>
        <v>195526.25350000011</v>
      </c>
      <c r="AD177" s="65">
        <f t="shared" ref="AD177" si="682">+AB177/AA177</f>
        <v>0.90489968214980543</v>
      </c>
      <c r="AE177" s="222">
        <v>2214214</v>
      </c>
      <c r="AF177" s="87">
        <v>2146292.14396</v>
      </c>
      <c r="AG177" s="87">
        <f t="shared" si="670"/>
        <v>67921.856039999984</v>
      </c>
      <c r="AH177" s="65">
        <f t="shared" ref="AH177" si="683">+AF177/AE177</f>
        <v>0.96932461991478691</v>
      </c>
      <c r="AI177" s="222">
        <v>2540915</v>
      </c>
      <c r="AJ177" s="87">
        <v>2533026.6548599997</v>
      </c>
      <c r="AK177" s="87">
        <f t="shared" si="671"/>
        <v>7888.3451400003396</v>
      </c>
      <c r="AL177" s="65">
        <f t="shared" ref="AL177" si="684">+AJ177/AI177</f>
        <v>0.99689547067099826</v>
      </c>
      <c r="AM177" s="83">
        <v>3494903</v>
      </c>
      <c r="AN177" s="83">
        <v>3060778.51339</v>
      </c>
      <c r="AO177" s="83">
        <f t="shared" si="672"/>
        <v>434124.48661000002</v>
      </c>
      <c r="AP177" s="66">
        <f t="shared" ref="AP177" si="685">+AN177/AM177</f>
        <v>0.87578353773767115</v>
      </c>
      <c r="AQ177" s="82">
        <v>3604261.9</v>
      </c>
      <c r="AR177" s="83">
        <v>3038560.2813199996</v>
      </c>
      <c r="AS177" s="83">
        <f t="shared" si="673"/>
        <v>565701.61868000031</v>
      </c>
      <c r="AT177" s="66">
        <f t="shared" ref="AT177" si="686">+AR177/AQ177</f>
        <v>0.84304647265505306</v>
      </c>
      <c r="AU177" s="83">
        <v>3271148.4109999998</v>
      </c>
      <c r="AV177" s="83">
        <v>3245141.9207299999</v>
      </c>
      <c r="AW177" s="83">
        <f t="shared" si="674"/>
        <v>26006.490269999951</v>
      </c>
      <c r="AX177" s="39">
        <f t="shared" ref="AX177" si="687">+AV177/AU177</f>
        <v>0.99204973697232846</v>
      </c>
      <c r="AY177" s="82">
        <v>4191760.8839000002</v>
      </c>
      <c r="AZ177" s="83">
        <v>4078518.8388400003</v>
      </c>
      <c r="BA177" s="83">
        <f t="shared" si="675"/>
        <v>113242.04505999992</v>
      </c>
      <c r="BB177" s="66">
        <f t="shared" ref="BB177" si="688">+AZ177/AY177</f>
        <v>0.97298461238689748</v>
      </c>
      <c r="BC177" s="213">
        <v>3747216.6</v>
      </c>
    </row>
    <row r="178" spans="1:55" s="74" customFormat="1" ht="12" customHeight="1" x14ac:dyDescent="0.15">
      <c r="A178" s="80"/>
      <c r="B178" s="89"/>
      <c r="C178" s="222"/>
      <c r="D178" s="87"/>
      <c r="E178" s="87"/>
      <c r="F178" s="65"/>
      <c r="G178" s="222"/>
      <c r="H178" s="87"/>
      <c r="I178" s="87"/>
      <c r="J178" s="65"/>
      <c r="K178" s="222"/>
      <c r="L178" s="87"/>
      <c r="M178" s="87"/>
      <c r="N178" s="65"/>
      <c r="O178" s="222"/>
      <c r="P178" s="87"/>
      <c r="Q178" s="87"/>
      <c r="R178" s="65"/>
      <c r="S178" s="222"/>
      <c r="T178" s="87"/>
      <c r="U178" s="87"/>
      <c r="V178" s="65"/>
      <c r="W178" s="222"/>
      <c r="X178" s="87"/>
      <c r="Y178" s="87"/>
      <c r="Z178" s="65"/>
      <c r="AA178" s="222"/>
      <c r="AB178" s="87"/>
      <c r="AC178" s="87"/>
      <c r="AD178" s="65"/>
      <c r="AE178" s="222"/>
      <c r="AF178" s="87"/>
      <c r="AG178" s="87"/>
      <c r="AH178" s="65"/>
      <c r="AI178" s="222"/>
      <c r="AJ178" s="87"/>
      <c r="AK178" s="87"/>
      <c r="AL178" s="65"/>
      <c r="AM178" s="83"/>
      <c r="AN178" s="83"/>
      <c r="AO178" s="83"/>
      <c r="AP178" s="65"/>
      <c r="AQ178" s="82"/>
      <c r="AR178" s="83"/>
      <c r="AS178" s="83"/>
      <c r="AT178" s="66"/>
      <c r="AU178" s="83"/>
      <c r="AV178" s="83"/>
      <c r="AW178" s="83"/>
      <c r="AX178" s="39"/>
      <c r="AY178" s="82"/>
      <c r="AZ178" s="83"/>
      <c r="BA178" s="83"/>
      <c r="BB178" s="66"/>
      <c r="BC178" s="213"/>
    </row>
    <row r="179" spans="1:55" s="74" customFormat="1" ht="12" customHeight="1" x14ac:dyDescent="0.15">
      <c r="A179" s="75">
        <v>3.03</v>
      </c>
      <c r="B179" s="76" t="s">
        <v>280</v>
      </c>
      <c r="C179" s="220">
        <f>+C181</f>
        <v>0</v>
      </c>
      <c r="D179" s="221">
        <f>+D181</f>
        <v>0</v>
      </c>
      <c r="E179" s="221">
        <f>+E181</f>
        <v>0</v>
      </c>
      <c r="F179" s="63" t="s">
        <v>12</v>
      </c>
      <c r="G179" s="220">
        <f>+G181</f>
        <v>0</v>
      </c>
      <c r="H179" s="221">
        <f>+H181</f>
        <v>0</v>
      </c>
      <c r="I179" s="221">
        <f>+I181</f>
        <v>0</v>
      </c>
      <c r="J179" s="63" t="s">
        <v>12</v>
      </c>
      <c r="K179" s="220">
        <f>+K181</f>
        <v>0</v>
      </c>
      <c r="L179" s="221">
        <f>+L181</f>
        <v>0</v>
      </c>
      <c r="M179" s="221">
        <f>+M181</f>
        <v>0</v>
      </c>
      <c r="N179" s="63" t="s">
        <v>12</v>
      </c>
      <c r="O179" s="220">
        <f>+O181</f>
        <v>0</v>
      </c>
      <c r="P179" s="221">
        <f>+P181</f>
        <v>0</v>
      </c>
      <c r="Q179" s="221">
        <f>+Q181</f>
        <v>0</v>
      </c>
      <c r="R179" s="63" t="s">
        <v>12</v>
      </c>
      <c r="S179" s="220">
        <f>+S181</f>
        <v>0</v>
      </c>
      <c r="T179" s="221">
        <f>+T181</f>
        <v>0</v>
      </c>
      <c r="U179" s="221">
        <f>+U181</f>
        <v>0</v>
      </c>
      <c r="V179" s="63" t="s">
        <v>12</v>
      </c>
      <c r="W179" s="220">
        <f>+W181</f>
        <v>0</v>
      </c>
      <c r="X179" s="221">
        <f>+X181</f>
        <v>0</v>
      </c>
      <c r="Y179" s="221">
        <f>+Y181</f>
        <v>0</v>
      </c>
      <c r="Z179" s="63" t="s">
        <v>12</v>
      </c>
      <c r="AA179" s="220">
        <f>+AA181</f>
        <v>0</v>
      </c>
      <c r="AB179" s="221">
        <f>+AB181</f>
        <v>0</v>
      </c>
      <c r="AC179" s="221">
        <f>+AA179-AB179</f>
        <v>0</v>
      </c>
      <c r="AD179" s="63" t="s">
        <v>12</v>
      </c>
      <c r="AE179" s="220">
        <f>+AE181</f>
        <v>0</v>
      </c>
      <c r="AF179" s="221">
        <f>+AF181</f>
        <v>0</v>
      </c>
      <c r="AG179" s="221">
        <f>+AE179-AF179</f>
        <v>0</v>
      </c>
      <c r="AH179" s="63" t="s">
        <v>12</v>
      </c>
      <c r="AI179" s="220">
        <f>+AI181</f>
        <v>0</v>
      </c>
      <c r="AJ179" s="221">
        <f>+AJ181</f>
        <v>0</v>
      </c>
      <c r="AK179" s="221">
        <f>+AI179-AJ179</f>
        <v>0</v>
      </c>
      <c r="AL179" s="63" t="s">
        <v>12</v>
      </c>
      <c r="AM179" s="88">
        <f>+AM181</f>
        <v>0</v>
      </c>
      <c r="AN179" s="88">
        <f>+AN181</f>
        <v>0</v>
      </c>
      <c r="AO179" s="83">
        <f>+AM179-AN179</f>
        <v>0</v>
      </c>
      <c r="AP179" s="66" t="s">
        <v>12</v>
      </c>
      <c r="AQ179" s="79">
        <f>+AQ181</f>
        <v>4136.5</v>
      </c>
      <c r="AR179" s="34">
        <f>+AR181</f>
        <v>246.21449999999999</v>
      </c>
      <c r="AS179" s="34">
        <f>+AQ179-AR179</f>
        <v>3890.2855</v>
      </c>
      <c r="AT179" s="63" t="s">
        <v>12</v>
      </c>
      <c r="AU179" s="88">
        <f>+AU181</f>
        <v>5724.5</v>
      </c>
      <c r="AV179" s="88">
        <f>+AV181</f>
        <v>0</v>
      </c>
      <c r="AW179" s="88">
        <f>+AU179-AV179</f>
        <v>5724.5</v>
      </c>
      <c r="AX179" s="35">
        <f>+AV179/AU179</f>
        <v>0</v>
      </c>
      <c r="AY179" s="79">
        <f>+AY181</f>
        <v>3724.5</v>
      </c>
      <c r="AZ179" s="88">
        <f>+AZ181</f>
        <v>0</v>
      </c>
      <c r="BA179" s="88">
        <f>+AY179-AZ179</f>
        <v>3724.5</v>
      </c>
      <c r="BB179" s="63">
        <f>+AZ179/AY179</f>
        <v>0</v>
      </c>
      <c r="BC179" s="212">
        <f>+BC181</f>
        <v>0</v>
      </c>
    </row>
    <row r="180" spans="1:55" s="74" customFormat="1" ht="12" customHeight="1" x14ac:dyDescent="0.15">
      <c r="A180" s="80"/>
      <c r="B180" s="89"/>
      <c r="C180" s="222"/>
      <c r="D180" s="87"/>
      <c r="E180" s="87"/>
      <c r="F180" s="66"/>
      <c r="G180" s="222"/>
      <c r="H180" s="87"/>
      <c r="I180" s="87"/>
      <c r="J180" s="66"/>
      <c r="K180" s="222"/>
      <c r="L180" s="87"/>
      <c r="M180" s="87"/>
      <c r="N180" s="66"/>
      <c r="O180" s="222"/>
      <c r="P180" s="87"/>
      <c r="Q180" s="87"/>
      <c r="R180" s="66"/>
      <c r="S180" s="222"/>
      <c r="T180" s="87"/>
      <c r="U180" s="87"/>
      <c r="V180" s="66"/>
      <c r="W180" s="222"/>
      <c r="X180" s="87"/>
      <c r="Y180" s="87"/>
      <c r="Z180" s="66"/>
      <c r="AA180" s="222"/>
      <c r="AB180" s="87"/>
      <c r="AC180" s="87"/>
      <c r="AD180" s="66"/>
      <c r="AE180" s="222"/>
      <c r="AF180" s="87"/>
      <c r="AG180" s="87"/>
      <c r="AH180" s="66"/>
      <c r="AI180" s="222"/>
      <c r="AJ180" s="87"/>
      <c r="AK180" s="87"/>
      <c r="AL180" s="66"/>
      <c r="AM180" s="83"/>
      <c r="AN180" s="83"/>
      <c r="AO180" s="83"/>
      <c r="AP180" s="65"/>
      <c r="AQ180" s="82"/>
      <c r="AR180" s="83"/>
      <c r="AS180" s="83"/>
      <c r="AT180" s="66"/>
      <c r="AU180" s="83"/>
      <c r="AV180" s="83"/>
      <c r="AW180" s="83"/>
      <c r="AX180" s="39"/>
      <c r="AY180" s="82"/>
      <c r="AZ180" s="83"/>
      <c r="BA180" s="83"/>
      <c r="BB180" s="66"/>
      <c r="BC180" s="213"/>
    </row>
    <row r="181" spans="1:55" s="74" customFormat="1" ht="12" customHeight="1" x14ac:dyDescent="0.15">
      <c r="A181" s="80" t="s">
        <v>281</v>
      </c>
      <c r="B181" s="81" t="s">
        <v>280</v>
      </c>
      <c r="C181" s="222">
        <v>0</v>
      </c>
      <c r="D181" s="87">
        <v>0</v>
      </c>
      <c r="E181" s="87">
        <f>+C181-D181</f>
        <v>0</v>
      </c>
      <c r="F181" s="66" t="s">
        <v>12</v>
      </c>
      <c r="G181" s="222">
        <v>0</v>
      </c>
      <c r="H181" s="87">
        <v>0</v>
      </c>
      <c r="I181" s="87">
        <f>+G181-H181</f>
        <v>0</v>
      </c>
      <c r="J181" s="66" t="s">
        <v>12</v>
      </c>
      <c r="K181" s="222">
        <v>0</v>
      </c>
      <c r="L181" s="87">
        <v>0</v>
      </c>
      <c r="M181" s="87">
        <f>+K181-L181</f>
        <v>0</v>
      </c>
      <c r="N181" s="66" t="s">
        <v>12</v>
      </c>
      <c r="O181" s="222">
        <v>0</v>
      </c>
      <c r="P181" s="87">
        <v>0</v>
      </c>
      <c r="Q181" s="87">
        <f>+O181-P181</f>
        <v>0</v>
      </c>
      <c r="R181" s="66" t="s">
        <v>12</v>
      </c>
      <c r="S181" s="222">
        <v>0</v>
      </c>
      <c r="T181" s="87">
        <v>0</v>
      </c>
      <c r="U181" s="87">
        <f>+S181-T181</f>
        <v>0</v>
      </c>
      <c r="V181" s="66" t="s">
        <v>12</v>
      </c>
      <c r="W181" s="222">
        <v>0</v>
      </c>
      <c r="X181" s="87">
        <v>0</v>
      </c>
      <c r="Y181" s="87">
        <f>+W181-X181</f>
        <v>0</v>
      </c>
      <c r="Z181" s="66" t="s">
        <v>12</v>
      </c>
      <c r="AA181" s="222">
        <v>0</v>
      </c>
      <c r="AB181" s="87">
        <v>0</v>
      </c>
      <c r="AC181" s="87">
        <f>+AA181-AB181</f>
        <v>0</v>
      </c>
      <c r="AD181" s="66" t="s">
        <v>12</v>
      </c>
      <c r="AE181" s="222">
        <v>0</v>
      </c>
      <c r="AF181" s="87">
        <v>0</v>
      </c>
      <c r="AG181" s="87">
        <f>+AE181-AF181</f>
        <v>0</v>
      </c>
      <c r="AH181" s="66" t="s">
        <v>12</v>
      </c>
      <c r="AI181" s="222">
        <v>0</v>
      </c>
      <c r="AJ181" s="87">
        <v>0</v>
      </c>
      <c r="AK181" s="87">
        <f>+AI181-AJ181</f>
        <v>0</v>
      </c>
      <c r="AL181" s="66" t="s">
        <v>12</v>
      </c>
      <c r="AM181" s="83">
        <v>0</v>
      </c>
      <c r="AN181" s="83">
        <v>0</v>
      </c>
      <c r="AO181" s="83">
        <f>+AM181-AN181</f>
        <v>0</v>
      </c>
      <c r="AP181" s="66" t="s">
        <v>12</v>
      </c>
      <c r="AQ181" s="82">
        <v>4136.5</v>
      </c>
      <c r="AR181" s="83">
        <v>246.21449999999999</v>
      </c>
      <c r="AS181" s="83">
        <f>+AQ181-AR181</f>
        <v>3890.2855</v>
      </c>
      <c r="AT181" s="66" t="s">
        <v>12</v>
      </c>
      <c r="AU181" s="83">
        <v>5724.5</v>
      </c>
      <c r="AV181" s="83">
        <v>0</v>
      </c>
      <c r="AW181" s="83">
        <f>+AU181-AV181</f>
        <v>5724.5</v>
      </c>
      <c r="AX181" s="39">
        <f>+AV181/AU181</f>
        <v>0</v>
      </c>
      <c r="AY181" s="82">
        <v>3724.5</v>
      </c>
      <c r="AZ181" s="83">
        <v>0</v>
      </c>
      <c r="BA181" s="83">
        <f>+AY181-AZ181</f>
        <v>3724.5</v>
      </c>
      <c r="BB181" s="66">
        <f>+AZ181/AY181</f>
        <v>0</v>
      </c>
      <c r="BC181" s="213">
        <v>0</v>
      </c>
    </row>
    <row r="182" spans="1:55" s="74" customFormat="1" ht="12" customHeight="1" x14ac:dyDescent="0.15">
      <c r="A182" s="80"/>
      <c r="B182" s="81"/>
      <c r="C182" s="222"/>
      <c r="D182" s="87"/>
      <c r="E182" s="87"/>
      <c r="F182" s="65"/>
      <c r="G182" s="222"/>
      <c r="H182" s="87"/>
      <c r="I182" s="87"/>
      <c r="J182" s="65"/>
      <c r="K182" s="222"/>
      <c r="L182" s="87"/>
      <c r="M182" s="87"/>
      <c r="N182" s="65"/>
      <c r="O182" s="222"/>
      <c r="P182" s="87"/>
      <c r="Q182" s="87"/>
      <c r="R182" s="65"/>
      <c r="S182" s="222"/>
      <c r="T182" s="87"/>
      <c r="U182" s="87"/>
      <c r="V182" s="65"/>
      <c r="W182" s="222"/>
      <c r="X182" s="87"/>
      <c r="Y182" s="87"/>
      <c r="Z182" s="65"/>
      <c r="AA182" s="222"/>
      <c r="AB182" s="87"/>
      <c r="AC182" s="87"/>
      <c r="AD182" s="65"/>
      <c r="AE182" s="222"/>
      <c r="AF182" s="87"/>
      <c r="AG182" s="87"/>
      <c r="AH182" s="65"/>
      <c r="AI182" s="222"/>
      <c r="AJ182" s="87"/>
      <c r="AK182" s="87"/>
      <c r="AL182" s="65"/>
      <c r="AM182" s="83"/>
      <c r="AN182" s="83"/>
      <c r="AO182" s="83"/>
      <c r="AP182" s="65"/>
      <c r="AQ182" s="82"/>
      <c r="AR182" s="83"/>
      <c r="AS182" s="83"/>
      <c r="AT182" s="66"/>
      <c r="AU182" s="83"/>
      <c r="AV182" s="83"/>
      <c r="AW182" s="83"/>
      <c r="AX182" s="39"/>
      <c r="AY182" s="82"/>
      <c r="AZ182" s="83"/>
      <c r="BA182" s="83"/>
      <c r="BB182" s="66"/>
      <c r="BC182" s="213"/>
    </row>
    <row r="183" spans="1:55" s="77" customFormat="1" ht="12" customHeight="1" x14ac:dyDescent="0.15">
      <c r="A183" s="75">
        <v>3.04</v>
      </c>
      <c r="B183" s="76" t="s">
        <v>297</v>
      </c>
      <c r="C183" s="220">
        <f>+C185</f>
        <v>25150</v>
      </c>
      <c r="D183" s="221">
        <f>+D185</f>
        <v>24755.987059999999</v>
      </c>
      <c r="E183" s="221">
        <f>+E185</f>
        <v>394.01294000000053</v>
      </c>
      <c r="F183" s="64">
        <f>+D183/C183</f>
        <v>0.98433348151093436</v>
      </c>
      <c r="G183" s="220">
        <f>+G185</f>
        <v>32601.9</v>
      </c>
      <c r="H183" s="221">
        <f>+H185</f>
        <v>20766.640889999999</v>
      </c>
      <c r="I183" s="221">
        <f>+I185</f>
        <v>11835.259110000003</v>
      </c>
      <c r="J183" s="64">
        <f>+H183/G183</f>
        <v>0.63697639984172694</v>
      </c>
      <c r="K183" s="220">
        <f>+K185</f>
        <v>52000</v>
      </c>
      <c r="L183" s="221">
        <f>+L185</f>
        <v>36891.691579999999</v>
      </c>
      <c r="M183" s="221">
        <f>+M185</f>
        <v>15108.308420000001</v>
      </c>
      <c r="N183" s="64">
        <f>+L183/K183</f>
        <v>0.7094556073076923</v>
      </c>
      <c r="O183" s="220">
        <f>+O185</f>
        <v>97500</v>
      </c>
      <c r="P183" s="221">
        <f>+P185</f>
        <v>64548.853340000001</v>
      </c>
      <c r="Q183" s="221">
        <f>+Q185</f>
        <v>32951.146659999999</v>
      </c>
      <c r="R183" s="64">
        <f>+P183/O183</f>
        <v>0.6620395214358975</v>
      </c>
      <c r="S183" s="220">
        <f>+S185</f>
        <v>95600</v>
      </c>
      <c r="T183" s="221">
        <f>+T185</f>
        <v>77703.620389999996</v>
      </c>
      <c r="U183" s="221">
        <f>+U185</f>
        <v>17896.379610000004</v>
      </c>
      <c r="V183" s="64">
        <f>+T183/S183</f>
        <v>0.81279937646443512</v>
      </c>
      <c r="W183" s="220">
        <f>+W185</f>
        <v>143870.1</v>
      </c>
      <c r="X183" s="221">
        <f>+X185</f>
        <v>96604.102230000004</v>
      </c>
      <c r="Y183" s="221">
        <f>+Y185</f>
        <v>47265.997770000002</v>
      </c>
      <c r="Z183" s="64">
        <f>+X183/W183</f>
        <v>0.67146754071902359</v>
      </c>
      <c r="AA183" s="220">
        <f>+AA185</f>
        <v>148430</v>
      </c>
      <c r="AB183" s="221">
        <f>+AB185</f>
        <v>146202.15832999998</v>
      </c>
      <c r="AC183" s="221">
        <f>+AA183-AB183</f>
        <v>2227.8416700000234</v>
      </c>
      <c r="AD183" s="64">
        <f>+AB183/AA183</f>
        <v>0.98499062406521576</v>
      </c>
      <c r="AE183" s="220">
        <f>+AE185</f>
        <v>330909.3</v>
      </c>
      <c r="AF183" s="221">
        <f>+AF185</f>
        <v>207554.46015999999</v>
      </c>
      <c r="AG183" s="221">
        <f>+AE183-AF183</f>
        <v>123354.83984</v>
      </c>
      <c r="AH183" s="64">
        <f>+AF183/AE183</f>
        <v>0.62722462064378359</v>
      </c>
      <c r="AI183" s="220">
        <f>+AI185</f>
        <v>359750</v>
      </c>
      <c r="AJ183" s="221">
        <f>+AJ185</f>
        <v>279148.15114999999</v>
      </c>
      <c r="AK183" s="221">
        <f>+AI183-AJ183</f>
        <v>80601.848850000009</v>
      </c>
      <c r="AL183" s="64">
        <f>+AJ183/AI183</f>
        <v>0.77595038540653227</v>
      </c>
      <c r="AM183" s="34">
        <f>+AM185</f>
        <v>461695</v>
      </c>
      <c r="AN183" s="34">
        <f>+AN185</f>
        <v>296236.17930999992</v>
      </c>
      <c r="AO183" s="34">
        <f>+AM183-AN183</f>
        <v>165458.82069000008</v>
      </c>
      <c r="AP183" s="63">
        <f>+AN183/AM183</f>
        <v>0.64162743653277576</v>
      </c>
      <c r="AQ183" s="79">
        <f>+AQ185</f>
        <v>374950</v>
      </c>
      <c r="AR183" s="34">
        <f>+AR185</f>
        <v>286557.11528000003</v>
      </c>
      <c r="AS183" s="34">
        <f>+AQ183-AR183</f>
        <v>88392.884719999973</v>
      </c>
      <c r="AT183" s="63">
        <f>+AR183/AQ183</f>
        <v>0.76425420797439669</v>
      </c>
      <c r="AU183" s="34">
        <f>+AU185</f>
        <v>343063.57939999999</v>
      </c>
      <c r="AV183" s="34">
        <f>+AV185</f>
        <v>282693.15230000002</v>
      </c>
      <c r="AW183" s="34">
        <f>+AU183-AV183</f>
        <v>60370.427099999972</v>
      </c>
      <c r="AX183" s="35">
        <f>+AV183/AU183</f>
        <v>0.82402554300405584</v>
      </c>
      <c r="AY183" s="61">
        <f>+AY185</f>
        <v>435725.4</v>
      </c>
      <c r="AZ183" s="34">
        <f>+AZ185</f>
        <v>315106.61558000004</v>
      </c>
      <c r="BA183" s="34">
        <f>+AY183-AZ183</f>
        <v>120618.78441999998</v>
      </c>
      <c r="BB183" s="63">
        <f>+AZ183/AY183</f>
        <v>0.72317706422439465</v>
      </c>
      <c r="BC183" s="211">
        <f>+BC185</f>
        <v>493446</v>
      </c>
    </row>
    <row r="184" spans="1:55" s="74" customFormat="1" ht="12" customHeight="1" x14ac:dyDescent="0.15">
      <c r="A184" s="80"/>
      <c r="B184" s="89"/>
      <c r="C184" s="222"/>
      <c r="D184" s="87"/>
      <c r="E184" s="87"/>
      <c r="F184" s="65"/>
      <c r="G184" s="222"/>
      <c r="H184" s="87"/>
      <c r="I184" s="87"/>
      <c r="J184" s="65"/>
      <c r="K184" s="222"/>
      <c r="L184" s="87"/>
      <c r="M184" s="87"/>
      <c r="N184" s="65"/>
      <c r="O184" s="222"/>
      <c r="P184" s="87"/>
      <c r="Q184" s="87"/>
      <c r="R184" s="65"/>
      <c r="S184" s="222"/>
      <c r="T184" s="87"/>
      <c r="U184" s="87"/>
      <c r="V184" s="65"/>
      <c r="W184" s="222"/>
      <c r="X184" s="87"/>
      <c r="Y184" s="87"/>
      <c r="Z184" s="65"/>
      <c r="AA184" s="222"/>
      <c r="AB184" s="87"/>
      <c r="AC184" s="87"/>
      <c r="AD184" s="65"/>
      <c r="AE184" s="222"/>
      <c r="AF184" s="87"/>
      <c r="AG184" s="87"/>
      <c r="AH184" s="65"/>
      <c r="AI184" s="222"/>
      <c r="AJ184" s="87"/>
      <c r="AK184" s="87"/>
      <c r="AL184" s="65"/>
      <c r="AM184" s="83"/>
      <c r="AN184" s="83"/>
      <c r="AO184" s="83"/>
      <c r="AP184" s="65"/>
      <c r="AQ184" s="91"/>
      <c r="AR184" s="92"/>
      <c r="AS184" s="92"/>
      <c r="AT184" s="95"/>
      <c r="AU184" s="83"/>
      <c r="AV184" s="83"/>
      <c r="AW184" s="83"/>
      <c r="AX184" s="38"/>
      <c r="AY184" s="82"/>
      <c r="AZ184" s="83"/>
      <c r="BA184" s="83"/>
      <c r="BB184" s="65"/>
      <c r="BC184" s="213"/>
    </row>
    <row r="185" spans="1:55" s="74" customFormat="1" ht="12" customHeight="1" x14ac:dyDescent="0.15">
      <c r="A185" s="80" t="s">
        <v>298</v>
      </c>
      <c r="B185" s="90" t="s">
        <v>299</v>
      </c>
      <c r="C185" s="224">
        <v>25150</v>
      </c>
      <c r="D185" s="225">
        <v>24755.987059999999</v>
      </c>
      <c r="E185" s="225">
        <f>+C185-D185</f>
        <v>394.01294000000053</v>
      </c>
      <c r="F185" s="65">
        <f>+D185/C185</f>
        <v>0.98433348151093436</v>
      </c>
      <c r="G185" s="224">
        <v>32601.9</v>
      </c>
      <c r="H185" s="225">
        <v>20766.640889999999</v>
      </c>
      <c r="I185" s="225">
        <f>+G185-H185</f>
        <v>11835.259110000003</v>
      </c>
      <c r="J185" s="65">
        <f>+H185/G185</f>
        <v>0.63697639984172694</v>
      </c>
      <c r="K185" s="224">
        <v>52000</v>
      </c>
      <c r="L185" s="225">
        <v>36891.691579999999</v>
      </c>
      <c r="M185" s="225">
        <f>+K185-L185</f>
        <v>15108.308420000001</v>
      </c>
      <c r="N185" s="65">
        <f>+L185/K185</f>
        <v>0.7094556073076923</v>
      </c>
      <c r="O185" s="224">
        <v>97500</v>
      </c>
      <c r="P185" s="225">
        <v>64548.853340000001</v>
      </c>
      <c r="Q185" s="225">
        <f>+O185-P185</f>
        <v>32951.146659999999</v>
      </c>
      <c r="R185" s="65">
        <f>+P185/O185</f>
        <v>0.6620395214358975</v>
      </c>
      <c r="S185" s="224">
        <v>95600</v>
      </c>
      <c r="T185" s="225">
        <v>77703.620389999996</v>
      </c>
      <c r="U185" s="225">
        <f>+S185-T185</f>
        <v>17896.379610000004</v>
      </c>
      <c r="V185" s="65">
        <f>+T185/S185</f>
        <v>0.81279937646443512</v>
      </c>
      <c r="W185" s="224">
        <v>143870.1</v>
      </c>
      <c r="X185" s="225">
        <v>96604.102230000004</v>
      </c>
      <c r="Y185" s="225">
        <f>+W185-X185</f>
        <v>47265.997770000002</v>
      </c>
      <c r="Z185" s="65">
        <f>+X185/W185</f>
        <v>0.67146754071902359</v>
      </c>
      <c r="AA185" s="224">
        <v>148430</v>
      </c>
      <c r="AB185" s="225">
        <v>146202.15832999998</v>
      </c>
      <c r="AC185" s="225">
        <f>+AA185-AB185</f>
        <v>2227.8416700000234</v>
      </c>
      <c r="AD185" s="65">
        <f>+AB185/AA185</f>
        <v>0.98499062406521576</v>
      </c>
      <c r="AE185" s="224">
        <v>330909.3</v>
      </c>
      <c r="AF185" s="225">
        <v>207554.46015999999</v>
      </c>
      <c r="AG185" s="225">
        <f>+AE185-AF185</f>
        <v>123354.83984</v>
      </c>
      <c r="AH185" s="65">
        <f>+AF185/AE185</f>
        <v>0.62722462064378359</v>
      </c>
      <c r="AI185" s="224">
        <v>359750</v>
      </c>
      <c r="AJ185" s="225">
        <v>279148.15114999999</v>
      </c>
      <c r="AK185" s="225">
        <f>+AI185-AJ185</f>
        <v>80601.848850000009</v>
      </c>
      <c r="AL185" s="65">
        <f>+AJ185/AI185</f>
        <v>0.77595038540653227</v>
      </c>
      <c r="AM185" s="83">
        <v>461695</v>
      </c>
      <c r="AN185" s="83">
        <v>296236.17930999992</v>
      </c>
      <c r="AO185" s="83">
        <f>+AM185-AN185</f>
        <v>165458.82069000008</v>
      </c>
      <c r="AP185" s="66">
        <f>+AN185/AM185</f>
        <v>0.64162743653277576</v>
      </c>
      <c r="AQ185" s="82">
        <v>374950</v>
      </c>
      <c r="AR185" s="83">
        <v>286557.11528000003</v>
      </c>
      <c r="AS185" s="83">
        <f>+AQ185-AR185</f>
        <v>88392.884719999973</v>
      </c>
      <c r="AT185" s="66">
        <f>+AR185/AQ185</f>
        <v>0.76425420797439669</v>
      </c>
      <c r="AU185" s="83">
        <v>343063.57939999999</v>
      </c>
      <c r="AV185" s="83">
        <v>282693.15230000002</v>
      </c>
      <c r="AW185" s="83">
        <f>+AU185-AV185</f>
        <v>60370.427099999972</v>
      </c>
      <c r="AX185" s="39">
        <f>+AV185/AU185</f>
        <v>0.82402554300405584</v>
      </c>
      <c r="AY185" s="82">
        <v>435725.4</v>
      </c>
      <c r="AZ185" s="83">
        <v>315106.61558000004</v>
      </c>
      <c r="BA185" s="83">
        <f>+AY185-AZ185</f>
        <v>120618.78441999998</v>
      </c>
      <c r="BB185" s="66">
        <f>+AZ185/AY185</f>
        <v>0.72317706422439465</v>
      </c>
      <c r="BC185" s="213">
        <v>493446</v>
      </c>
    </row>
    <row r="186" spans="1:55" s="74" customFormat="1" ht="12" customHeight="1" x14ac:dyDescent="0.15">
      <c r="A186" s="80"/>
      <c r="B186" s="81"/>
      <c r="C186" s="222"/>
      <c r="D186" s="87"/>
      <c r="E186" s="87"/>
      <c r="F186" s="65"/>
      <c r="G186" s="222"/>
      <c r="H186" s="87"/>
      <c r="I186" s="87"/>
      <c r="J186" s="65"/>
      <c r="K186" s="222"/>
      <c r="L186" s="87"/>
      <c r="M186" s="87"/>
      <c r="N186" s="65"/>
      <c r="O186" s="222"/>
      <c r="P186" s="87"/>
      <c r="Q186" s="87"/>
      <c r="R186" s="65"/>
      <c r="S186" s="222"/>
      <c r="T186" s="87"/>
      <c r="U186" s="87"/>
      <c r="V186" s="65"/>
      <c r="W186" s="222"/>
      <c r="X186" s="87"/>
      <c r="Y186" s="87"/>
      <c r="Z186" s="65"/>
      <c r="AA186" s="222"/>
      <c r="AB186" s="87"/>
      <c r="AC186" s="87"/>
      <c r="AD186" s="65"/>
      <c r="AE186" s="222"/>
      <c r="AF186" s="87"/>
      <c r="AG186" s="87"/>
      <c r="AH186" s="65"/>
      <c r="AI186" s="222"/>
      <c r="AJ186" s="87"/>
      <c r="AK186" s="87"/>
      <c r="AL186" s="65"/>
      <c r="AM186" s="83"/>
      <c r="AN186" s="37"/>
      <c r="AO186" s="37"/>
      <c r="AP186" s="65"/>
      <c r="AQ186" s="82"/>
      <c r="AR186" s="37"/>
      <c r="AS186" s="37"/>
      <c r="AT186" s="65"/>
      <c r="AU186" s="83"/>
      <c r="AV186" s="37"/>
      <c r="AW186" s="37"/>
      <c r="AX186" s="38"/>
      <c r="AY186" s="82"/>
      <c r="AZ186" s="37"/>
      <c r="BA186" s="37"/>
      <c r="BB186" s="65"/>
      <c r="BC186" s="213"/>
    </row>
    <row r="187" spans="1:55" s="77" customFormat="1" ht="12" customHeight="1" x14ac:dyDescent="0.15">
      <c r="A187" s="75">
        <v>4</v>
      </c>
      <c r="B187" s="76" t="s">
        <v>300</v>
      </c>
      <c r="C187" s="220">
        <f>+C189+C196+C207</f>
        <v>85283</v>
      </c>
      <c r="D187" s="221">
        <f t="shared" ref="D187:E187" si="689">+D189+D196+D207</f>
        <v>65577.060629999993</v>
      </c>
      <c r="E187" s="221">
        <f t="shared" si="689"/>
        <v>19705.939370000007</v>
      </c>
      <c r="F187" s="64">
        <f>+D187/C187</f>
        <v>0.76893473060281647</v>
      </c>
      <c r="G187" s="220">
        <f>+G189+G196+G207</f>
        <v>122270.7</v>
      </c>
      <c r="H187" s="221">
        <f t="shared" ref="H187:I187" si="690">+H189+H196+H207</f>
        <v>33915.49764999999</v>
      </c>
      <c r="I187" s="221">
        <f t="shared" si="690"/>
        <v>88355.202350000007</v>
      </c>
      <c r="J187" s="64">
        <f>+H187/G187</f>
        <v>0.27738041615857267</v>
      </c>
      <c r="K187" s="220">
        <f>+K189+K196+K207</f>
        <v>30100</v>
      </c>
      <c r="L187" s="221">
        <f t="shared" ref="L187:M187" si="691">+L189+L196+L207</f>
        <v>17538.534500000002</v>
      </c>
      <c r="M187" s="221">
        <f t="shared" si="691"/>
        <v>12561.465499999998</v>
      </c>
      <c r="N187" s="64">
        <f>+L187/K187</f>
        <v>0.58267556478405325</v>
      </c>
      <c r="O187" s="220">
        <f>+O189+O196+O207</f>
        <v>28518.199999999997</v>
      </c>
      <c r="P187" s="221">
        <f t="shared" ref="P187:Q187" si="692">+P189+P196+P207</f>
        <v>21197.291700000002</v>
      </c>
      <c r="Q187" s="221">
        <f t="shared" si="692"/>
        <v>7320.9082999999955</v>
      </c>
      <c r="R187" s="64">
        <f>+P187/O187</f>
        <v>0.74328995869304526</v>
      </c>
      <c r="S187" s="220">
        <f>+S189+S196+S207</f>
        <v>3037552.0880800001</v>
      </c>
      <c r="T187" s="221">
        <f t="shared" ref="T187:U187" si="693">+T189+T196+T207</f>
        <v>3656898.2844400001</v>
      </c>
      <c r="U187" s="221">
        <f t="shared" si="693"/>
        <v>-619346.19635999994</v>
      </c>
      <c r="V187" s="64">
        <f>+T187/S187</f>
        <v>1.203896485854661</v>
      </c>
      <c r="W187" s="220">
        <f>+W189+W196+W207</f>
        <v>67700</v>
      </c>
      <c r="X187" s="221">
        <f t="shared" ref="X187:Y187" si="694">+X189+X196+X207</f>
        <v>29967.928009999996</v>
      </c>
      <c r="Y187" s="221">
        <f t="shared" si="694"/>
        <v>37732.071990000004</v>
      </c>
      <c r="Z187" s="64">
        <f>+X187/W187</f>
        <v>0.44265772540620379</v>
      </c>
      <c r="AA187" s="220">
        <f>+AA189+AA196+AA207</f>
        <v>221873494.646</v>
      </c>
      <c r="AB187" s="221">
        <f t="shared" ref="AB187" si="695">+AB189+AB196+AB207</f>
        <v>159905724.54672995</v>
      </c>
      <c r="AC187" s="221">
        <f>+AA187-AB187</f>
        <v>61967770.099270046</v>
      </c>
      <c r="AD187" s="64">
        <f>+AB187/AA187</f>
        <v>0.72070674688682457</v>
      </c>
      <c r="AE187" s="220">
        <f>+AE189+AE196+AE207</f>
        <v>89840947.599999994</v>
      </c>
      <c r="AF187" s="221">
        <f t="shared" ref="AF187" si="696">+AF189+AF196+AF207</f>
        <v>50988361.840000004</v>
      </c>
      <c r="AG187" s="221">
        <f>+AE187-AF187</f>
        <v>38852585.75999999</v>
      </c>
      <c r="AH187" s="64">
        <f>+AF187/AE187</f>
        <v>0.56754033881094113</v>
      </c>
      <c r="AI187" s="220">
        <f>+AI189+AI196+AI207</f>
        <v>232566340</v>
      </c>
      <c r="AJ187" s="221">
        <f t="shared" ref="AJ187" si="697">+AJ189+AJ196+AJ207</f>
        <v>230531505.09</v>
      </c>
      <c r="AK187" s="221">
        <f>+AI187-AJ187</f>
        <v>2034834.9099999964</v>
      </c>
      <c r="AL187" s="64">
        <f>+AJ187/AI187</f>
        <v>0.99125051841121981</v>
      </c>
      <c r="AM187" s="34">
        <f>+AM189+AM196+AM207</f>
        <v>300146260.5</v>
      </c>
      <c r="AN187" s="34">
        <f t="shared" ref="AN187" si="698">+AN189+AN196+AN207</f>
        <v>288347997.42500001</v>
      </c>
      <c r="AO187" s="34">
        <f>+AM187-AN187</f>
        <v>11798263.074999988</v>
      </c>
      <c r="AP187" s="63">
        <f>+AN187/AM187</f>
        <v>0.9606916206274041</v>
      </c>
      <c r="AQ187" s="61">
        <f>+AQ189+AQ196+AQ207</f>
        <v>641678322.92559993</v>
      </c>
      <c r="AR187" s="34">
        <f t="shared" ref="AR187" si="699">+AR189+AR196+AR207</f>
        <v>555233843.83319998</v>
      </c>
      <c r="AS187" s="34">
        <f>+AQ187-AR187</f>
        <v>86444479.092399955</v>
      </c>
      <c r="AT187" s="63">
        <f>+AR187/AQ187</f>
        <v>0.8652837784853411</v>
      </c>
      <c r="AU187" s="34">
        <f>+AU189+AU196+AU207</f>
        <v>539963355.86366987</v>
      </c>
      <c r="AV187" s="34">
        <f t="shared" ref="AV187" si="700">+AV189+AV196+AV207</f>
        <v>417320262.05508</v>
      </c>
      <c r="AW187" s="34">
        <f>+AU187-AV187</f>
        <v>122643093.80858988</v>
      </c>
      <c r="AX187" s="35">
        <f>+AV187/AU187</f>
        <v>0.77286774652990553</v>
      </c>
      <c r="AY187" s="61">
        <f>+AY189+AY196+AY207</f>
        <v>642680435.07226992</v>
      </c>
      <c r="AZ187" s="34">
        <f t="shared" ref="AZ187" si="701">+AZ189+AZ196+AZ207</f>
        <v>541619115.03928995</v>
      </c>
      <c r="BA187" s="34">
        <f>+AY187-AZ187</f>
        <v>101061320.03297997</v>
      </c>
      <c r="BB187" s="63">
        <f>+AZ187/AY187</f>
        <v>0.84275027755961551</v>
      </c>
      <c r="BC187" s="211">
        <f>+BC189+BC196+BC207</f>
        <v>550061914.5</v>
      </c>
    </row>
    <row r="188" spans="1:55" s="74" customFormat="1" ht="12" customHeight="1" x14ac:dyDescent="0.15">
      <c r="A188" s="80"/>
      <c r="B188" s="81"/>
      <c r="C188" s="222"/>
      <c r="D188" s="87"/>
      <c r="E188" s="87"/>
      <c r="F188" s="65"/>
      <c r="G188" s="222"/>
      <c r="H188" s="87"/>
      <c r="I188" s="87"/>
      <c r="J188" s="65"/>
      <c r="K188" s="222"/>
      <c r="L188" s="87"/>
      <c r="M188" s="87"/>
      <c r="N188" s="65"/>
      <c r="O188" s="222"/>
      <c r="P188" s="87"/>
      <c r="Q188" s="87"/>
      <c r="R188" s="65"/>
      <c r="S188" s="222"/>
      <c r="T188" s="87"/>
      <c r="U188" s="87"/>
      <c r="V188" s="65"/>
      <c r="W188" s="222"/>
      <c r="X188" s="87"/>
      <c r="Y188" s="87"/>
      <c r="Z188" s="65"/>
      <c r="AA188" s="222"/>
      <c r="AB188" s="87"/>
      <c r="AC188" s="87"/>
      <c r="AD188" s="65"/>
      <c r="AE188" s="222"/>
      <c r="AF188" s="87"/>
      <c r="AG188" s="87"/>
      <c r="AH188" s="65"/>
      <c r="AI188" s="222"/>
      <c r="AJ188" s="87"/>
      <c r="AK188" s="87"/>
      <c r="AL188" s="65"/>
      <c r="AM188" s="37"/>
      <c r="AN188" s="37"/>
      <c r="AO188" s="37"/>
      <c r="AP188" s="65"/>
      <c r="AQ188" s="62"/>
      <c r="AR188" s="37"/>
      <c r="AS188" s="37"/>
      <c r="AT188" s="65"/>
      <c r="AU188" s="37"/>
      <c r="AV188" s="37"/>
      <c r="AW188" s="37"/>
      <c r="AX188" s="38"/>
      <c r="AY188" s="62"/>
      <c r="AZ188" s="37"/>
      <c r="BA188" s="37"/>
      <c r="BB188" s="65"/>
      <c r="BC188" s="215"/>
    </row>
    <row r="189" spans="1:55" s="77" customFormat="1" ht="12" customHeight="1" x14ac:dyDescent="0.15">
      <c r="A189" s="75">
        <v>4.01</v>
      </c>
      <c r="B189" s="76" t="s">
        <v>301</v>
      </c>
      <c r="C189" s="220">
        <f>SUM(C191:C194)</f>
        <v>85283</v>
      </c>
      <c r="D189" s="221">
        <f t="shared" ref="D189:E189" si="702">SUM(D191:D194)</f>
        <v>65577.060629999993</v>
      </c>
      <c r="E189" s="221">
        <f t="shared" si="702"/>
        <v>19705.939370000007</v>
      </c>
      <c r="F189" s="63">
        <f>+D189/C189</f>
        <v>0.76893473060281647</v>
      </c>
      <c r="G189" s="220">
        <f>SUM(G191:G194)</f>
        <v>122270.7</v>
      </c>
      <c r="H189" s="221">
        <f t="shared" ref="H189:I189" si="703">SUM(H191:H194)</f>
        <v>33915.49764999999</v>
      </c>
      <c r="I189" s="221">
        <f t="shared" si="703"/>
        <v>88355.202350000007</v>
      </c>
      <c r="J189" s="63">
        <f>+H189/G189</f>
        <v>0.27738041615857267</v>
      </c>
      <c r="K189" s="220">
        <f>SUM(K191:K194)</f>
        <v>30100</v>
      </c>
      <c r="L189" s="221">
        <f t="shared" ref="L189:M189" si="704">SUM(L191:L194)</f>
        <v>17538.534500000002</v>
      </c>
      <c r="M189" s="221">
        <f t="shared" si="704"/>
        <v>12561.465499999998</v>
      </c>
      <c r="N189" s="63">
        <f>+L189/K189</f>
        <v>0.58267556478405325</v>
      </c>
      <c r="O189" s="220">
        <f>SUM(O191:O194)</f>
        <v>28518.199999999997</v>
      </c>
      <c r="P189" s="221">
        <f t="shared" ref="P189:Q189" si="705">SUM(P191:P194)</f>
        <v>21197.291700000002</v>
      </c>
      <c r="Q189" s="221">
        <f t="shared" si="705"/>
        <v>7320.9082999999955</v>
      </c>
      <c r="R189" s="63">
        <f>+P189/O189</f>
        <v>0.74328995869304526</v>
      </c>
      <c r="S189" s="220">
        <f>SUM(S191:S194)</f>
        <v>57000</v>
      </c>
      <c r="T189" s="221">
        <f t="shared" ref="T189:U189" si="706">SUM(T191:T194)</f>
        <v>26233.305099999998</v>
      </c>
      <c r="U189" s="221">
        <f t="shared" si="706"/>
        <v>30766.694900000002</v>
      </c>
      <c r="V189" s="63">
        <f>+T189/S189</f>
        <v>0.46023342280701751</v>
      </c>
      <c r="W189" s="220">
        <f>SUM(W191:W194)</f>
        <v>67700</v>
      </c>
      <c r="X189" s="221">
        <f t="shared" ref="X189:Y189" si="707">SUM(X191:X194)</f>
        <v>29967.928009999996</v>
      </c>
      <c r="Y189" s="221">
        <f t="shared" si="707"/>
        <v>37732.071990000004</v>
      </c>
      <c r="Z189" s="63">
        <f>+X189/W189</f>
        <v>0.44265772540620379</v>
      </c>
      <c r="AA189" s="220">
        <f>SUM(AA191:AA194)</f>
        <v>707.1</v>
      </c>
      <c r="AB189" s="221">
        <f t="shared" ref="AB189" si="708">SUM(AB191:AB194)</f>
        <v>707.096</v>
      </c>
      <c r="AC189" s="221">
        <f>+AA189-AB189</f>
        <v>4.0000000000190994E-3</v>
      </c>
      <c r="AD189" s="63">
        <f>+AB189/AA189</f>
        <v>0.99999434309150048</v>
      </c>
      <c r="AE189" s="220">
        <f>SUM(AE191:AE194)</f>
        <v>0</v>
      </c>
      <c r="AF189" s="221">
        <f t="shared" ref="AF189" si="709">SUM(AF191:AF194)</f>
        <v>0</v>
      </c>
      <c r="AG189" s="221">
        <f>+AE189-AF189</f>
        <v>0</v>
      </c>
      <c r="AH189" s="63" t="s">
        <v>12</v>
      </c>
      <c r="AI189" s="220">
        <f>SUM(AI191:AI194)</f>
        <v>0</v>
      </c>
      <c r="AJ189" s="221">
        <f t="shared" ref="AJ189" si="710">SUM(AJ191:AJ194)</f>
        <v>0</v>
      </c>
      <c r="AK189" s="221">
        <f>+AI189-AJ189</f>
        <v>0</v>
      </c>
      <c r="AL189" s="63" t="s">
        <v>12</v>
      </c>
      <c r="AM189" s="34">
        <f>SUM(AM191:AM194)</f>
        <v>0</v>
      </c>
      <c r="AN189" s="34">
        <f t="shared" ref="AN189" si="711">SUM(AN191:AN194)</f>
        <v>0</v>
      </c>
      <c r="AO189" s="34">
        <f>+AM189-AN189</f>
        <v>0</v>
      </c>
      <c r="AP189" s="63" t="s">
        <v>12</v>
      </c>
      <c r="AQ189" s="61">
        <v>0</v>
      </c>
      <c r="AR189" s="34">
        <v>0</v>
      </c>
      <c r="AS189" s="34">
        <f>+AQ189-AR189</f>
        <v>0</v>
      </c>
      <c r="AT189" s="63" t="s">
        <v>12</v>
      </c>
      <c r="AU189" s="34">
        <v>0</v>
      </c>
      <c r="AV189" s="34">
        <v>0</v>
      </c>
      <c r="AW189" s="34">
        <f>+AU189-AV189</f>
        <v>0</v>
      </c>
      <c r="AX189" s="35" t="s">
        <v>12</v>
      </c>
      <c r="AY189" s="61">
        <v>0</v>
      </c>
      <c r="AZ189" s="34">
        <v>0</v>
      </c>
      <c r="BA189" s="34">
        <f>+AY189-AZ189</f>
        <v>0</v>
      </c>
      <c r="BB189" s="63" t="s">
        <v>12</v>
      </c>
      <c r="BC189" s="211">
        <f>SUM(BC191:BC194)</f>
        <v>0</v>
      </c>
    </row>
    <row r="190" spans="1:55" s="74" customFormat="1" ht="12" customHeight="1" x14ac:dyDescent="0.15">
      <c r="A190" s="80"/>
      <c r="B190" s="81"/>
      <c r="C190" s="222"/>
      <c r="D190" s="87"/>
      <c r="E190" s="87"/>
      <c r="F190" s="66"/>
      <c r="G190" s="222"/>
      <c r="H190" s="87"/>
      <c r="I190" s="87"/>
      <c r="J190" s="66"/>
      <c r="K190" s="222"/>
      <c r="L190" s="87"/>
      <c r="M190" s="87"/>
      <c r="N190" s="66"/>
      <c r="O190" s="222"/>
      <c r="P190" s="87"/>
      <c r="Q190" s="87"/>
      <c r="R190" s="66"/>
      <c r="S190" s="222"/>
      <c r="T190" s="87"/>
      <c r="U190" s="87"/>
      <c r="V190" s="66"/>
      <c r="W190" s="222"/>
      <c r="X190" s="87"/>
      <c r="Y190" s="87"/>
      <c r="Z190" s="66"/>
      <c r="AA190" s="222"/>
      <c r="AB190" s="87"/>
      <c r="AC190" s="87"/>
      <c r="AD190" s="66"/>
      <c r="AE190" s="222"/>
      <c r="AF190" s="87"/>
      <c r="AG190" s="87"/>
      <c r="AH190" s="66"/>
      <c r="AI190" s="222"/>
      <c r="AJ190" s="87"/>
      <c r="AK190" s="87"/>
      <c r="AL190" s="66"/>
      <c r="AM190" s="83"/>
      <c r="AN190" s="37"/>
      <c r="AO190" s="37"/>
      <c r="AP190" s="65"/>
      <c r="AQ190" s="82"/>
      <c r="AR190" s="37"/>
      <c r="AS190" s="37"/>
      <c r="AT190" s="65"/>
      <c r="AU190" s="83"/>
      <c r="AV190" s="37"/>
      <c r="AW190" s="37"/>
      <c r="AX190" s="38"/>
      <c r="AY190" s="82"/>
      <c r="AZ190" s="37"/>
      <c r="BA190" s="37"/>
      <c r="BB190" s="65"/>
      <c r="BC190" s="213"/>
    </row>
    <row r="191" spans="1:55" s="74" customFormat="1" ht="12" customHeight="1" x14ac:dyDescent="0.15">
      <c r="A191" s="80" t="s">
        <v>302</v>
      </c>
      <c r="B191" s="81" t="s">
        <v>303</v>
      </c>
      <c r="C191" s="222">
        <v>0</v>
      </c>
      <c r="D191" s="87">
        <v>0</v>
      </c>
      <c r="E191" s="87">
        <f t="shared" ref="E191:E194" si="712">+C191-D191</f>
        <v>0</v>
      </c>
      <c r="F191" s="66" t="s">
        <v>12</v>
      </c>
      <c r="G191" s="222">
        <v>0</v>
      </c>
      <c r="H191" s="87">
        <v>0</v>
      </c>
      <c r="I191" s="87">
        <f t="shared" ref="I191:I194" si="713">+G191-H191</f>
        <v>0</v>
      </c>
      <c r="J191" s="66" t="s">
        <v>12</v>
      </c>
      <c r="K191" s="222">
        <v>0</v>
      </c>
      <c r="L191" s="87">
        <v>0</v>
      </c>
      <c r="M191" s="87">
        <f t="shared" ref="M191:M194" si="714">+K191-L191</f>
        <v>0</v>
      </c>
      <c r="N191" s="66" t="s">
        <v>12</v>
      </c>
      <c r="O191" s="222">
        <v>0</v>
      </c>
      <c r="P191" s="87">
        <v>0</v>
      </c>
      <c r="Q191" s="87">
        <f t="shared" ref="Q191:Q194" si="715">+O191-P191</f>
        <v>0</v>
      </c>
      <c r="R191" s="66" t="s">
        <v>12</v>
      </c>
      <c r="S191" s="222">
        <v>0</v>
      </c>
      <c r="T191" s="87">
        <v>0</v>
      </c>
      <c r="U191" s="87">
        <f t="shared" ref="U191:U194" si="716">+S191-T191</f>
        <v>0</v>
      </c>
      <c r="V191" s="66" t="s">
        <v>12</v>
      </c>
      <c r="W191" s="222">
        <v>0</v>
      </c>
      <c r="X191" s="87">
        <v>0</v>
      </c>
      <c r="Y191" s="87">
        <f t="shared" ref="Y191:Y194" si="717">+W191-X191</f>
        <v>0</v>
      </c>
      <c r="Z191" s="66" t="s">
        <v>12</v>
      </c>
      <c r="AA191" s="222">
        <v>0</v>
      </c>
      <c r="AB191" s="87">
        <v>0</v>
      </c>
      <c r="AC191" s="87">
        <f t="shared" ref="AC191:AC194" si="718">+AA191-AB191</f>
        <v>0</v>
      </c>
      <c r="AD191" s="66" t="s">
        <v>12</v>
      </c>
      <c r="AE191" s="222">
        <v>0</v>
      </c>
      <c r="AF191" s="87">
        <v>0</v>
      </c>
      <c r="AG191" s="87">
        <f t="shared" ref="AG191:AG194" si="719">+AE191-AF191</f>
        <v>0</v>
      </c>
      <c r="AH191" s="66" t="s">
        <v>12</v>
      </c>
      <c r="AI191" s="222">
        <v>0</v>
      </c>
      <c r="AJ191" s="87">
        <v>0</v>
      </c>
      <c r="AK191" s="87">
        <f t="shared" ref="AK191:AK194" si="720">+AI191-AJ191</f>
        <v>0</v>
      </c>
      <c r="AL191" s="66" t="s">
        <v>12</v>
      </c>
      <c r="AM191" s="83">
        <v>0</v>
      </c>
      <c r="AN191" s="83">
        <v>0</v>
      </c>
      <c r="AO191" s="83">
        <f t="shared" ref="AO191:AO194" si="721">+AM191-AN191</f>
        <v>0</v>
      </c>
      <c r="AP191" s="66" t="s">
        <v>12</v>
      </c>
      <c r="AQ191" s="82">
        <v>0</v>
      </c>
      <c r="AR191" s="83">
        <v>0</v>
      </c>
      <c r="AS191" s="83">
        <f t="shared" ref="AS191:AS194" si="722">+AQ191-AR191</f>
        <v>0</v>
      </c>
      <c r="AT191" s="66" t="s">
        <v>12</v>
      </c>
      <c r="AU191" s="83">
        <v>0</v>
      </c>
      <c r="AV191" s="83">
        <v>0</v>
      </c>
      <c r="AW191" s="83">
        <f t="shared" ref="AW191:AW194" si="723">+AU191-AV191</f>
        <v>0</v>
      </c>
      <c r="AX191" s="39" t="s">
        <v>12</v>
      </c>
      <c r="AY191" s="82">
        <v>0</v>
      </c>
      <c r="AZ191" s="83">
        <v>0</v>
      </c>
      <c r="BA191" s="83">
        <f t="shared" ref="BA191:BA194" si="724">+AY191-AZ191</f>
        <v>0</v>
      </c>
      <c r="BB191" s="66" t="s">
        <v>12</v>
      </c>
      <c r="BC191" s="213">
        <v>0</v>
      </c>
    </row>
    <row r="192" spans="1:55" s="74" customFormat="1" ht="12" customHeight="1" x14ac:dyDescent="0.15">
      <c r="A192" s="80" t="s">
        <v>304</v>
      </c>
      <c r="B192" s="81" t="s">
        <v>305</v>
      </c>
      <c r="C192" s="222">
        <v>0</v>
      </c>
      <c r="D192" s="87">
        <v>0</v>
      </c>
      <c r="E192" s="87">
        <f t="shared" si="712"/>
        <v>0</v>
      </c>
      <c r="F192" s="66" t="s">
        <v>12</v>
      </c>
      <c r="G192" s="222">
        <v>0</v>
      </c>
      <c r="H192" s="87">
        <v>0</v>
      </c>
      <c r="I192" s="87">
        <f t="shared" si="713"/>
        <v>0</v>
      </c>
      <c r="J192" s="66" t="s">
        <v>12</v>
      </c>
      <c r="K192" s="222">
        <v>0</v>
      </c>
      <c r="L192" s="87">
        <v>0</v>
      </c>
      <c r="M192" s="87">
        <f t="shared" si="714"/>
        <v>0</v>
      </c>
      <c r="N192" s="66" t="s">
        <v>12</v>
      </c>
      <c r="O192" s="222">
        <v>0</v>
      </c>
      <c r="P192" s="87">
        <v>0</v>
      </c>
      <c r="Q192" s="87">
        <f t="shared" si="715"/>
        <v>0</v>
      </c>
      <c r="R192" s="66" t="s">
        <v>12</v>
      </c>
      <c r="S192" s="222">
        <v>0</v>
      </c>
      <c r="T192" s="87">
        <v>0</v>
      </c>
      <c r="U192" s="87">
        <f t="shared" si="716"/>
        <v>0</v>
      </c>
      <c r="V192" s="66" t="s">
        <v>12</v>
      </c>
      <c r="W192" s="222">
        <v>0</v>
      </c>
      <c r="X192" s="87">
        <v>0</v>
      </c>
      <c r="Y192" s="87">
        <f t="shared" si="717"/>
        <v>0</v>
      </c>
      <c r="Z192" s="66" t="s">
        <v>12</v>
      </c>
      <c r="AA192" s="222">
        <v>0</v>
      </c>
      <c r="AB192" s="87">
        <v>0</v>
      </c>
      <c r="AC192" s="87">
        <f t="shared" si="718"/>
        <v>0</v>
      </c>
      <c r="AD192" s="66" t="s">
        <v>12</v>
      </c>
      <c r="AE192" s="222">
        <v>0</v>
      </c>
      <c r="AF192" s="87">
        <v>0</v>
      </c>
      <c r="AG192" s="87">
        <f t="shared" si="719"/>
        <v>0</v>
      </c>
      <c r="AH192" s="66" t="s">
        <v>12</v>
      </c>
      <c r="AI192" s="222">
        <v>0</v>
      </c>
      <c r="AJ192" s="87">
        <v>0</v>
      </c>
      <c r="AK192" s="87">
        <f t="shared" si="720"/>
        <v>0</v>
      </c>
      <c r="AL192" s="66" t="s">
        <v>12</v>
      </c>
      <c r="AM192" s="83">
        <v>0</v>
      </c>
      <c r="AN192" s="83">
        <v>0</v>
      </c>
      <c r="AO192" s="83">
        <f t="shared" si="721"/>
        <v>0</v>
      </c>
      <c r="AP192" s="66" t="s">
        <v>12</v>
      </c>
      <c r="AQ192" s="82">
        <v>0</v>
      </c>
      <c r="AR192" s="83">
        <v>0</v>
      </c>
      <c r="AS192" s="83">
        <f t="shared" si="722"/>
        <v>0</v>
      </c>
      <c r="AT192" s="66" t="s">
        <v>12</v>
      </c>
      <c r="AU192" s="83">
        <v>0</v>
      </c>
      <c r="AV192" s="83">
        <v>0</v>
      </c>
      <c r="AW192" s="83">
        <f t="shared" si="723"/>
        <v>0</v>
      </c>
      <c r="AX192" s="39" t="s">
        <v>12</v>
      </c>
      <c r="AY192" s="82">
        <v>0</v>
      </c>
      <c r="AZ192" s="83">
        <v>0</v>
      </c>
      <c r="BA192" s="83">
        <f t="shared" si="724"/>
        <v>0</v>
      </c>
      <c r="BB192" s="66" t="s">
        <v>12</v>
      </c>
      <c r="BC192" s="213">
        <v>0</v>
      </c>
    </row>
    <row r="193" spans="1:55" s="74" customFormat="1" ht="12" customHeight="1" x14ac:dyDescent="0.15">
      <c r="A193" s="80" t="s">
        <v>306</v>
      </c>
      <c r="B193" s="81" t="s">
        <v>307</v>
      </c>
      <c r="C193" s="222">
        <v>0</v>
      </c>
      <c r="D193" s="87">
        <v>0</v>
      </c>
      <c r="E193" s="87">
        <f t="shared" si="712"/>
        <v>0</v>
      </c>
      <c r="F193" s="66" t="s">
        <v>12</v>
      </c>
      <c r="G193" s="222">
        <v>0</v>
      </c>
      <c r="H193" s="87">
        <v>0</v>
      </c>
      <c r="I193" s="87">
        <f t="shared" si="713"/>
        <v>0</v>
      </c>
      <c r="J193" s="66" t="s">
        <v>12</v>
      </c>
      <c r="K193" s="222">
        <v>0</v>
      </c>
      <c r="L193" s="87">
        <v>0</v>
      </c>
      <c r="M193" s="87">
        <f t="shared" si="714"/>
        <v>0</v>
      </c>
      <c r="N193" s="66" t="s">
        <v>12</v>
      </c>
      <c r="O193" s="222">
        <v>0</v>
      </c>
      <c r="P193" s="87">
        <v>0</v>
      </c>
      <c r="Q193" s="87">
        <f t="shared" si="715"/>
        <v>0</v>
      </c>
      <c r="R193" s="66" t="s">
        <v>12</v>
      </c>
      <c r="S193" s="222">
        <v>0</v>
      </c>
      <c r="T193" s="87">
        <v>0</v>
      </c>
      <c r="U193" s="87">
        <f t="shared" si="716"/>
        <v>0</v>
      </c>
      <c r="V193" s="66" t="s">
        <v>12</v>
      </c>
      <c r="W193" s="222">
        <v>0</v>
      </c>
      <c r="X193" s="87">
        <v>0</v>
      </c>
      <c r="Y193" s="87">
        <f t="shared" si="717"/>
        <v>0</v>
      </c>
      <c r="Z193" s="66" t="s">
        <v>12</v>
      </c>
      <c r="AA193" s="222">
        <v>0</v>
      </c>
      <c r="AB193" s="87">
        <v>0</v>
      </c>
      <c r="AC193" s="87">
        <f t="shared" si="718"/>
        <v>0</v>
      </c>
      <c r="AD193" s="66" t="s">
        <v>12</v>
      </c>
      <c r="AE193" s="222">
        <v>0</v>
      </c>
      <c r="AF193" s="87">
        <v>0</v>
      </c>
      <c r="AG193" s="87">
        <f t="shared" si="719"/>
        <v>0</v>
      </c>
      <c r="AH193" s="66" t="s">
        <v>12</v>
      </c>
      <c r="AI193" s="222">
        <v>0</v>
      </c>
      <c r="AJ193" s="87">
        <v>0</v>
      </c>
      <c r="AK193" s="87">
        <f t="shared" si="720"/>
        <v>0</v>
      </c>
      <c r="AL193" s="66" t="s">
        <v>12</v>
      </c>
      <c r="AM193" s="83">
        <v>0</v>
      </c>
      <c r="AN193" s="83">
        <v>0</v>
      </c>
      <c r="AO193" s="83">
        <f t="shared" si="721"/>
        <v>0</v>
      </c>
      <c r="AP193" s="66" t="s">
        <v>12</v>
      </c>
      <c r="AQ193" s="82">
        <v>0</v>
      </c>
      <c r="AR193" s="83">
        <v>0</v>
      </c>
      <c r="AS193" s="83">
        <f t="shared" si="722"/>
        <v>0</v>
      </c>
      <c r="AT193" s="66" t="s">
        <v>12</v>
      </c>
      <c r="AU193" s="83">
        <v>0</v>
      </c>
      <c r="AV193" s="83">
        <v>0</v>
      </c>
      <c r="AW193" s="83">
        <f t="shared" si="723"/>
        <v>0</v>
      </c>
      <c r="AX193" s="39" t="s">
        <v>12</v>
      </c>
      <c r="AY193" s="82">
        <v>0</v>
      </c>
      <c r="AZ193" s="83">
        <v>0</v>
      </c>
      <c r="BA193" s="83">
        <f t="shared" si="724"/>
        <v>0</v>
      </c>
      <c r="BB193" s="66" t="s">
        <v>12</v>
      </c>
      <c r="BC193" s="213">
        <v>0</v>
      </c>
    </row>
    <row r="194" spans="1:55" s="74" customFormat="1" ht="12" customHeight="1" x14ac:dyDescent="0.15">
      <c r="A194" s="80" t="s">
        <v>308</v>
      </c>
      <c r="B194" s="81" t="s">
        <v>309</v>
      </c>
      <c r="C194" s="222">
        <v>85283</v>
      </c>
      <c r="D194" s="87">
        <v>65577.060629999993</v>
      </c>
      <c r="E194" s="87">
        <f t="shared" si="712"/>
        <v>19705.939370000007</v>
      </c>
      <c r="F194" s="66">
        <f>+D194/C194</f>
        <v>0.76893473060281647</v>
      </c>
      <c r="G194" s="222">
        <v>122270.7</v>
      </c>
      <c r="H194" s="87">
        <v>33915.49764999999</v>
      </c>
      <c r="I194" s="87">
        <f t="shared" si="713"/>
        <v>88355.202350000007</v>
      </c>
      <c r="J194" s="66">
        <f>+H194/G194</f>
        <v>0.27738041615857267</v>
      </c>
      <c r="K194" s="222">
        <v>30100</v>
      </c>
      <c r="L194" s="87">
        <v>17538.534500000002</v>
      </c>
      <c r="M194" s="87">
        <f t="shared" si="714"/>
        <v>12561.465499999998</v>
      </c>
      <c r="N194" s="66">
        <f>+L194/K194</f>
        <v>0.58267556478405325</v>
      </c>
      <c r="O194" s="222">
        <v>28518.199999999997</v>
      </c>
      <c r="P194" s="87">
        <v>21197.291700000002</v>
      </c>
      <c r="Q194" s="87">
        <f t="shared" si="715"/>
        <v>7320.9082999999955</v>
      </c>
      <c r="R194" s="66">
        <f>+P194/O194</f>
        <v>0.74328995869304526</v>
      </c>
      <c r="S194" s="222">
        <v>57000</v>
      </c>
      <c r="T194" s="87">
        <v>26233.305099999998</v>
      </c>
      <c r="U194" s="87">
        <f t="shared" si="716"/>
        <v>30766.694900000002</v>
      </c>
      <c r="V194" s="66">
        <f>+T194/S194</f>
        <v>0.46023342280701751</v>
      </c>
      <c r="W194" s="222">
        <v>67700</v>
      </c>
      <c r="X194" s="87">
        <v>29967.928009999996</v>
      </c>
      <c r="Y194" s="87">
        <f t="shared" si="717"/>
        <v>37732.071990000004</v>
      </c>
      <c r="Z194" s="66">
        <f>+X194/W194</f>
        <v>0.44265772540620379</v>
      </c>
      <c r="AA194" s="222">
        <v>707.1</v>
      </c>
      <c r="AB194" s="87">
        <v>707.096</v>
      </c>
      <c r="AC194" s="87">
        <f t="shared" si="718"/>
        <v>4.0000000000190994E-3</v>
      </c>
      <c r="AD194" s="66">
        <f>+AB194/AA194</f>
        <v>0.99999434309150048</v>
      </c>
      <c r="AE194" s="222">
        <v>0</v>
      </c>
      <c r="AF194" s="87">
        <v>0</v>
      </c>
      <c r="AG194" s="87">
        <f t="shared" si="719"/>
        <v>0</v>
      </c>
      <c r="AH194" s="66" t="s">
        <v>12</v>
      </c>
      <c r="AI194" s="222">
        <v>0</v>
      </c>
      <c r="AJ194" s="87">
        <v>0</v>
      </c>
      <c r="AK194" s="87">
        <f t="shared" si="720"/>
        <v>0</v>
      </c>
      <c r="AL194" s="66" t="s">
        <v>12</v>
      </c>
      <c r="AM194" s="83">
        <v>0</v>
      </c>
      <c r="AN194" s="83">
        <v>0</v>
      </c>
      <c r="AO194" s="83">
        <f t="shared" si="721"/>
        <v>0</v>
      </c>
      <c r="AP194" s="66" t="s">
        <v>12</v>
      </c>
      <c r="AQ194" s="82">
        <v>0</v>
      </c>
      <c r="AR194" s="83">
        <v>0</v>
      </c>
      <c r="AS194" s="83">
        <f t="shared" si="722"/>
        <v>0</v>
      </c>
      <c r="AT194" s="66" t="s">
        <v>12</v>
      </c>
      <c r="AU194" s="83">
        <v>0</v>
      </c>
      <c r="AV194" s="83">
        <v>0</v>
      </c>
      <c r="AW194" s="83">
        <f t="shared" si="723"/>
        <v>0</v>
      </c>
      <c r="AX194" s="39" t="s">
        <v>12</v>
      </c>
      <c r="AY194" s="82">
        <v>0</v>
      </c>
      <c r="AZ194" s="83">
        <v>0</v>
      </c>
      <c r="BA194" s="83">
        <f t="shared" si="724"/>
        <v>0</v>
      </c>
      <c r="BB194" s="66" t="s">
        <v>12</v>
      </c>
      <c r="BC194" s="213">
        <v>0</v>
      </c>
    </row>
    <row r="195" spans="1:55" s="74" customFormat="1" ht="12" customHeight="1" x14ac:dyDescent="0.15">
      <c r="A195" s="75"/>
      <c r="B195" s="81"/>
      <c r="C195" s="222"/>
      <c r="D195" s="87"/>
      <c r="E195" s="87"/>
      <c r="F195" s="65"/>
      <c r="G195" s="222"/>
      <c r="H195" s="87"/>
      <c r="I195" s="87"/>
      <c r="J195" s="65"/>
      <c r="K195" s="222"/>
      <c r="L195" s="87"/>
      <c r="M195" s="87"/>
      <c r="N195" s="65"/>
      <c r="O195" s="222"/>
      <c r="P195" s="87"/>
      <c r="Q195" s="87"/>
      <c r="R195" s="65"/>
      <c r="S195" s="222"/>
      <c r="T195" s="87"/>
      <c r="U195" s="87"/>
      <c r="V195" s="65"/>
      <c r="W195" s="222"/>
      <c r="X195" s="87"/>
      <c r="Y195" s="87"/>
      <c r="Z195" s="65"/>
      <c r="AA195" s="222"/>
      <c r="AB195" s="87"/>
      <c r="AC195" s="87"/>
      <c r="AD195" s="65"/>
      <c r="AE195" s="222"/>
      <c r="AF195" s="87"/>
      <c r="AG195" s="87"/>
      <c r="AH195" s="65"/>
      <c r="AI195" s="222"/>
      <c r="AJ195" s="87"/>
      <c r="AK195" s="87"/>
      <c r="AL195" s="65"/>
      <c r="AM195" s="83"/>
      <c r="AN195" s="37"/>
      <c r="AO195" s="37"/>
      <c r="AP195" s="66"/>
      <c r="AQ195" s="82"/>
      <c r="AR195" s="37"/>
      <c r="AS195" s="37"/>
      <c r="AT195" s="66"/>
      <c r="AU195" s="83"/>
      <c r="AV195" s="37"/>
      <c r="AW195" s="37"/>
      <c r="AX195" s="39"/>
      <c r="AY195" s="82"/>
      <c r="AZ195" s="37"/>
      <c r="BA195" s="37"/>
      <c r="BB195" s="66"/>
      <c r="BC195" s="213"/>
    </row>
    <row r="196" spans="1:55" s="77" customFormat="1" ht="12" customHeight="1" x14ac:dyDescent="0.15">
      <c r="A196" s="75">
        <v>4.0199999999999996</v>
      </c>
      <c r="B196" s="76" t="s">
        <v>310</v>
      </c>
      <c r="C196" s="220">
        <f>SUM(C198:C205)</f>
        <v>0</v>
      </c>
      <c r="D196" s="221">
        <f t="shared" ref="D196:E196" si="725">SUM(D198:D205)</f>
        <v>0</v>
      </c>
      <c r="E196" s="221">
        <f t="shared" si="725"/>
        <v>0</v>
      </c>
      <c r="F196" s="63" t="s">
        <v>12</v>
      </c>
      <c r="G196" s="220">
        <f>SUM(G198:G205)</f>
        <v>0</v>
      </c>
      <c r="H196" s="221">
        <f t="shared" ref="H196:I196" si="726">SUM(H198:H205)</f>
        <v>0</v>
      </c>
      <c r="I196" s="221">
        <f t="shared" si="726"/>
        <v>0</v>
      </c>
      <c r="J196" s="63" t="s">
        <v>12</v>
      </c>
      <c r="K196" s="220">
        <f>SUM(K198:K205)</f>
        <v>0</v>
      </c>
      <c r="L196" s="221">
        <f t="shared" ref="L196:M196" si="727">SUM(L198:L205)</f>
        <v>0</v>
      </c>
      <c r="M196" s="221">
        <f t="shared" si="727"/>
        <v>0</v>
      </c>
      <c r="N196" s="63" t="s">
        <v>12</v>
      </c>
      <c r="O196" s="220">
        <f>SUM(O198:O205)</f>
        <v>0</v>
      </c>
      <c r="P196" s="221">
        <f t="shared" ref="P196:Q196" si="728">SUM(P198:P205)</f>
        <v>0</v>
      </c>
      <c r="Q196" s="221">
        <f t="shared" si="728"/>
        <v>0</v>
      </c>
      <c r="R196" s="63" t="s">
        <v>12</v>
      </c>
      <c r="S196" s="220">
        <f>SUM(S198:S205)</f>
        <v>2980552.0880800001</v>
      </c>
      <c r="T196" s="221">
        <f t="shared" ref="T196:U196" si="729">SUM(T198:T205)</f>
        <v>3630664.9793400001</v>
      </c>
      <c r="U196" s="221">
        <f t="shared" si="729"/>
        <v>-650112.89125999995</v>
      </c>
      <c r="V196" s="63">
        <f>+T196/S196</f>
        <v>1.2181182787779383</v>
      </c>
      <c r="W196" s="220">
        <f>SUM(W198:W205)</f>
        <v>0</v>
      </c>
      <c r="X196" s="221">
        <f t="shared" ref="X196:Y196" si="730">SUM(X198:X205)</f>
        <v>0</v>
      </c>
      <c r="Y196" s="221">
        <f t="shared" si="730"/>
        <v>0</v>
      </c>
      <c r="Z196" s="63" t="s">
        <v>12</v>
      </c>
      <c r="AA196" s="220">
        <f>SUM(AA198:AA205)</f>
        <v>221872787.546</v>
      </c>
      <c r="AB196" s="221">
        <f t="shared" ref="AB196" si="731">SUM(AB198:AB205)</f>
        <v>159905017.45072997</v>
      </c>
      <c r="AC196" s="221">
        <f>+AA196-AB196</f>
        <v>61967770.095270038</v>
      </c>
      <c r="AD196" s="64">
        <f>+AB196/AA196</f>
        <v>0.72070585680804811</v>
      </c>
      <c r="AE196" s="220">
        <f>SUM(AE198:AE205)</f>
        <v>89840947.599999994</v>
      </c>
      <c r="AF196" s="221">
        <f t="shared" ref="AF196" si="732">SUM(AF198:AF205)</f>
        <v>50988361.840000004</v>
      </c>
      <c r="AG196" s="221">
        <f>+AE196-AF196</f>
        <v>38852585.75999999</v>
      </c>
      <c r="AH196" s="64">
        <f>+AF196/AE196</f>
        <v>0.56754033881094113</v>
      </c>
      <c r="AI196" s="220">
        <f>SUM(AI198:AI205)</f>
        <v>232566340</v>
      </c>
      <c r="AJ196" s="221">
        <f t="shared" ref="AJ196" si="733">SUM(AJ198:AJ205)</f>
        <v>230531505.09</v>
      </c>
      <c r="AK196" s="221">
        <f>+AI196-AJ196</f>
        <v>2034834.9099999964</v>
      </c>
      <c r="AL196" s="64">
        <f>+AJ196/AI196</f>
        <v>0.99125051841121981</v>
      </c>
      <c r="AM196" s="34">
        <f>SUM(AM198:AM205)</f>
        <v>300146260.5</v>
      </c>
      <c r="AN196" s="34">
        <f t="shared" ref="AN196" si="734">SUM(AN198:AN205)</f>
        <v>288347997.42500001</v>
      </c>
      <c r="AO196" s="34">
        <f>+AM196-AN196</f>
        <v>11798263.074999988</v>
      </c>
      <c r="AP196" s="63">
        <f>+AN196/AM196</f>
        <v>0.9606916206274041</v>
      </c>
      <c r="AQ196" s="61">
        <f>SUM(AQ198:AQ205)</f>
        <v>641678322.92559993</v>
      </c>
      <c r="AR196" s="34">
        <f t="shared" ref="AR196" si="735">SUM(AR198:AR205)</f>
        <v>555233843.83319998</v>
      </c>
      <c r="AS196" s="34">
        <f>+AQ196-AR196</f>
        <v>86444479.092399955</v>
      </c>
      <c r="AT196" s="63">
        <f>+AR196/AQ196</f>
        <v>0.8652837784853411</v>
      </c>
      <c r="AU196" s="34">
        <f>SUM(AU198:AU205)</f>
        <v>539963355.86366987</v>
      </c>
      <c r="AV196" s="34">
        <f t="shared" ref="AV196" si="736">SUM(AV198:AV205)</f>
        <v>417320262.05508</v>
      </c>
      <c r="AW196" s="34">
        <f>+AU196-AV196</f>
        <v>122643093.80858988</v>
      </c>
      <c r="AX196" s="35">
        <f>+AV196/AU196</f>
        <v>0.77286774652990553</v>
      </c>
      <c r="AY196" s="61">
        <f>SUM(AY198:AY205)</f>
        <v>642680435.07226992</v>
      </c>
      <c r="AZ196" s="34">
        <f t="shared" ref="AZ196" si="737">SUM(AZ198:AZ205)</f>
        <v>541619115.03928995</v>
      </c>
      <c r="BA196" s="34">
        <f>+AY196-AZ196</f>
        <v>101061320.03297997</v>
      </c>
      <c r="BB196" s="63">
        <f>+AZ196/AY196</f>
        <v>0.84275027755961551</v>
      </c>
      <c r="BC196" s="211">
        <f>SUM(BC198:BC205)</f>
        <v>550061914.5</v>
      </c>
    </row>
    <row r="197" spans="1:55" s="74" customFormat="1" ht="12" customHeight="1" x14ac:dyDescent="0.15">
      <c r="A197" s="80"/>
      <c r="B197" s="81"/>
      <c r="C197" s="222"/>
      <c r="D197" s="87"/>
      <c r="E197" s="87"/>
      <c r="F197" s="65"/>
      <c r="G197" s="222"/>
      <c r="H197" s="87"/>
      <c r="I197" s="87"/>
      <c r="J197" s="65"/>
      <c r="K197" s="222"/>
      <c r="L197" s="87"/>
      <c r="M197" s="87"/>
      <c r="N197" s="65"/>
      <c r="O197" s="222"/>
      <c r="P197" s="87"/>
      <c r="Q197" s="87"/>
      <c r="R197" s="65"/>
      <c r="S197" s="222"/>
      <c r="T197" s="87"/>
      <c r="U197" s="87"/>
      <c r="V197" s="65"/>
      <c r="W197" s="222"/>
      <c r="X197" s="87"/>
      <c r="Y197" s="87"/>
      <c r="Z197" s="65"/>
      <c r="AA197" s="222"/>
      <c r="AB197" s="87"/>
      <c r="AC197" s="87"/>
      <c r="AD197" s="65"/>
      <c r="AE197" s="222"/>
      <c r="AF197" s="87"/>
      <c r="AG197" s="87"/>
      <c r="AH197" s="65"/>
      <c r="AI197" s="222"/>
      <c r="AJ197" s="87"/>
      <c r="AK197" s="87"/>
      <c r="AL197" s="65"/>
      <c r="AM197" s="83"/>
      <c r="AN197" s="37"/>
      <c r="AO197" s="37"/>
      <c r="AP197" s="66"/>
      <c r="AQ197" s="82"/>
      <c r="AR197" s="37"/>
      <c r="AS197" s="37"/>
      <c r="AT197" s="66"/>
      <c r="AU197" s="83"/>
      <c r="AV197" s="37"/>
      <c r="AW197" s="37"/>
      <c r="AX197" s="39"/>
      <c r="AY197" s="82"/>
      <c r="AZ197" s="37"/>
      <c r="BA197" s="37"/>
      <c r="BB197" s="66"/>
      <c r="BC197" s="213"/>
    </row>
    <row r="198" spans="1:55" s="74" customFormat="1" ht="12" customHeight="1" x14ac:dyDescent="0.15">
      <c r="A198" s="80" t="s">
        <v>311</v>
      </c>
      <c r="B198" s="81" t="s">
        <v>312</v>
      </c>
      <c r="C198" s="222">
        <v>0</v>
      </c>
      <c r="D198" s="87">
        <v>0</v>
      </c>
      <c r="E198" s="87">
        <f>+C198-D198</f>
        <v>0</v>
      </c>
      <c r="F198" s="66" t="s">
        <v>12</v>
      </c>
      <c r="G198" s="222">
        <v>0</v>
      </c>
      <c r="H198" s="87">
        <v>0</v>
      </c>
      <c r="I198" s="87">
        <f>+G198-H198</f>
        <v>0</v>
      </c>
      <c r="J198" s="66" t="s">
        <v>12</v>
      </c>
      <c r="K198" s="222">
        <v>0</v>
      </c>
      <c r="L198" s="87">
        <v>0</v>
      </c>
      <c r="M198" s="87">
        <f>+K198-L198</f>
        <v>0</v>
      </c>
      <c r="N198" s="66" t="s">
        <v>12</v>
      </c>
      <c r="O198" s="222">
        <v>0</v>
      </c>
      <c r="P198" s="87">
        <v>0</v>
      </c>
      <c r="Q198" s="87">
        <f>+O198-P198</f>
        <v>0</v>
      </c>
      <c r="R198" s="66" t="s">
        <v>12</v>
      </c>
      <c r="S198" s="222">
        <v>2980552.0880800001</v>
      </c>
      <c r="T198" s="87">
        <v>3630664.9793400001</v>
      </c>
      <c r="U198" s="87">
        <f>+S198-T198</f>
        <v>-650112.89125999995</v>
      </c>
      <c r="V198" s="66">
        <f>+T198/S198</f>
        <v>1.2181182787779383</v>
      </c>
      <c r="W198" s="222">
        <v>0</v>
      </c>
      <c r="X198" s="87">
        <v>0</v>
      </c>
      <c r="Y198" s="87">
        <f>+W198-X198</f>
        <v>0</v>
      </c>
      <c r="Z198" s="66" t="s">
        <v>12</v>
      </c>
      <c r="AA198" s="222">
        <v>163872787.546</v>
      </c>
      <c r="AB198" s="87">
        <v>159905017.45072997</v>
      </c>
      <c r="AC198" s="87">
        <f>+AA198-AB198</f>
        <v>3967770.0952700377</v>
      </c>
      <c r="AD198" s="65">
        <f t="shared" ref="AD198" si="738">+AB198/AA198</f>
        <v>0.97578749861592329</v>
      </c>
      <c r="AE198" s="222">
        <v>89840947.599999994</v>
      </c>
      <c r="AF198" s="87">
        <v>50988361.840000004</v>
      </c>
      <c r="AG198" s="87">
        <f>+AE198-AF198</f>
        <v>38852585.75999999</v>
      </c>
      <c r="AH198" s="65">
        <f t="shared" ref="AH198" si="739">+AF198/AE198</f>
        <v>0.56754033881094113</v>
      </c>
      <c r="AI198" s="222">
        <v>232566340</v>
      </c>
      <c r="AJ198" s="87">
        <v>230531505.09</v>
      </c>
      <c r="AK198" s="87">
        <f>+AI198-AJ198</f>
        <v>2034834.9099999964</v>
      </c>
      <c r="AL198" s="65">
        <f t="shared" ref="AL198" si="740">+AJ198/AI198</f>
        <v>0.99125051841121981</v>
      </c>
      <c r="AM198" s="83">
        <v>297138760.5</v>
      </c>
      <c r="AN198" s="83">
        <v>285340497.42500001</v>
      </c>
      <c r="AO198" s="83">
        <f>+AM198-AN198</f>
        <v>11798263.074999988</v>
      </c>
      <c r="AP198" s="66">
        <f t="shared" ref="AP198" si="741">+AN198/AM198</f>
        <v>0.96029375953797858</v>
      </c>
      <c r="AQ198" s="82">
        <v>175678322.92559996</v>
      </c>
      <c r="AR198" s="83">
        <v>136994970.4808</v>
      </c>
      <c r="AS198" s="83">
        <f>+AQ198-AR198</f>
        <v>38683352.44479996</v>
      </c>
      <c r="AT198" s="66">
        <f t="shared" ref="AT198" si="742">+AR198/AQ198</f>
        <v>0.77980577341245216</v>
      </c>
      <c r="AU198" s="83">
        <v>435771323.74196994</v>
      </c>
      <c r="AV198" s="83">
        <v>313619517.05508</v>
      </c>
      <c r="AW198" s="83">
        <f>+AU198-AV198</f>
        <v>122151806.68688995</v>
      </c>
      <c r="AX198" s="39">
        <f t="shared" ref="AX198:AX204" si="743">+AV198/AU198</f>
        <v>0.7196882859616095</v>
      </c>
      <c r="AY198" s="82">
        <v>202773122.5</v>
      </c>
      <c r="AZ198" s="83">
        <v>191378078.69409001</v>
      </c>
      <c r="BA198" s="83">
        <f>+AY198-AZ198</f>
        <v>11395043.805909991</v>
      </c>
      <c r="BB198" s="66">
        <f t="shared" ref="BB198:BB204" si="744">+AZ198/AY198</f>
        <v>0.9438039733007022</v>
      </c>
      <c r="BC198" s="213">
        <v>301212953.19999999</v>
      </c>
    </row>
    <row r="199" spans="1:55" s="74" customFormat="1" ht="12" customHeight="1" x14ac:dyDescent="0.15">
      <c r="A199" s="80" t="s">
        <v>313</v>
      </c>
      <c r="B199" s="81" t="s">
        <v>314</v>
      </c>
      <c r="C199" s="222">
        <v>0</v>
      </c>
      <c r="D199" s="87">
        <v>0</v>
      </c>
      <c r="E199" s="87">
        <f t="shared" ref="E199:E205" si="745">+C199-D199</f>
        <v>0</v>
      </c>
      <c r="F199" s="66" t="s">
        <v>12</v>
      </c>
      <c r="G199" s="222">
        <v>0</v>
      </c>
      <c r="H199" s="87">
        <v>0</v>
      </c>
      <c r="I199" s="87">
        <f t="shared" ref="I199:I205" si="746">+G199-H199</f>
        <v>0</v>
      </c>
      <c r="J199" s="66" t="s">
        <v>12</v>
      </c>
      <c r="K199" s="222">
        <v>0</v>
      </c>
      <c r="L199" s="87">
        <v>0</v>
      </c>
      <c r="M199" s="87">
        <f t="shared" ref="M199:M205" si="747">+K199-L199</f>
        <v>0</v>
      </c>
      <c r="N199" s="66" t="s">
        <v>12</v>
      </c>
      <c r="O199" s="222">
        <v>0</v>
      </c>
      <c r="P199" s="87">
        <v>0</v>
      </c>
      <c r="Q199" s="87">
        <f t="shared" ref="Q199:Q205" si="748">+O199-P199</f>
        <v>0</v>
      </c>
      <c r="R199" s="66" t="s">
        <v>12</v>
      </c>
      <c r="S199" s="222">
        <v>0</v>
      </c>
      <c r="T199" s="87">
        <v>0</v>
      </c>
      <c r="U199" s="87">
        <f t="shared" ref="U199:U205" si="749">+S199-T199</f>
        <v>0</v>
      </c>
      <c r="V199" s="66" t="s">
        <v>12</v>
      </c>
      <c r="W199" s="222">
        <v>0</v>
      </c>
      <c r="X199" s="87">
        <v>0</v>
      </c>
      <c r="Y199" s="87">
        <f t="shared" ref="Y199:Y205" si="750">+W199-X199</f>
        <v>0</v>
      </c>
      <c r="Z199" s="66" t="s">
        <v>12</v>
      </c>
      <c r="AA199" s="222">
        <v>0</v>
      </c>
      <c r="AB199" s="87">
        <v>0</v>
      </c>
      <c r="AC199" s="87">
        <f t="shared" ref="AC199:AC205" si="751">+AA199-AB199</f>
        <v>0</v>
      </c>
      <c r="AD199" s="66" t="s">
        <v>12</v>
      </c>
      <c r="AE199" s="222">
        <v>0</v>
      </c>
      <c r="AF199" s="87">
        <v>0</v>
      </c>
      <c r="AG199" s="87">
        <f t="shared" ref="AG199:AG205" si="752">+AE199-AF199</f>
        <v>0</v>
      </c>
      <c r="AH199" s="66" t="s">
        <v>12</v>
      </c>
      <c r="AI199" s="222">
        <v>0</v>
      </c>
      <c r="AJ199" s="87">
        <v>0</v>
      </c>
      <c r="AK199" s="87">
        <f t="shared" ref="AK199:AK205" si="753">+AI199-AJ199</f>
        <v>0</v>
      </c>
      <c r="AL199" s="66" t="s">
        <v>12</v>
      </c>
      <c r="AM199" s="83">
        <v>0</v>
      </c>
      <c r="AN199" s="83">
        <v>0</v>
      </c>
      <c r="AO199" s="83">
        <f t="shared" ref="AO199:AO205" si="754">+AM199-AN199</f>
        <v>0</v>
      </c>
      <c r="AP199" s="66" t="s">
        <v>12</v>
      </c>
      <c r="AQ199" s="82">
        <v>0</v>
      </c>
      <c r="AR199" s="83">
        <v>0</v>
      </c>
      <c r="AS199" s="83">
        <f t="shared" ref="AS199:AS205" si="755">+AQ199-AR199</f>
        <v>0</v>
      </c>
      <c r="AT199" s="66" t="s">
        <v>12</v>
      </c>
      <c r="AU199" s="83">
        <v>0</v>
      </c>
      <c r="AV199" s="83">
        <v>0</v>
      </c>
      <c r="AW199" s="83">
        <f t="shared" ref="AW199:AW205" si="756">+AU199-AV199</f>
        <v>0</v>
      </c>
      <c r="AX199" s="39" t="s">
        <v>12</v>
      </c>
      <c r="AY199" s="82">
        <v>0</v>
      </c>
      <c r="AZ199" s="83">
        <v>0</v>
      </c>
      <c r="BA199" s="83">
        <f t="shared" ref="BA199:BA205" si="757">+AY199-AZ199</f>
        <v>0</v>
      </c>
      <c r="BB199" s="66" t="s">
        <v>12</v>
      </c>
      <c r="BC199" s="213">
        <v>0</v>
      </c>
    </row>
    <row r="200" spans="1:55" s="74" customFormat="1" ht="12" customHeight="1" x14ac:dyDescent="0.15">
      <c r="A200" s="80" t="s">
        <v>315</v>
      </c>
      <c r="B200" s="81" t="s">
        <v>316</v>
      </c>
      <c r="C200" s="222">
        <v>0</v>
      </c>
      <c r="D200" s="87">
        <v>0</v>
      </c>
      <c r="E200" s="87">
        <f t="shared" si="745"/>
        <v>0</v>
      </c>
      <c r="F200" s="66" t="s">
        <v>12</v>
      </c>
      <c r="G200" s="222">
        <v>0</v>
      </c>
      <c r="H200" s="87">
        <v>0</v>
      </c>
      <c r="I200" s="87">
        <f t="shared" si="746"/>
        <v>0</v>
      </c>
      <c r="J200" s="66" t="s">
        <v>12</v>
      </c>
      <c r="K200" s="222">
        <v>0</v>
      </c>
      <c r="L200" s="87">
        <v>0</v>
      </c>
      <c r="M200" s="87">
        <f t="shared" si="747"/>
        <v>0</v>
      </c>
      <c r="N200" s="66" t="s">
        <v>12</v>
      </c>
      <c r="O200" s="222">
        <v>0</v>
      </c>
      <c r="P200" s="87">
        <v>0</v>
      </c>
      <c r="Q200" s="87">
        <f t="shared" si="748"/>
        <v>0</v>
      </c>
      <c r="R200" s="66" t="s">
        <v>12</v>
      </c>
      <c r="S200" s="222">
        <v>0</v>
      </c>
      <c r="T200" s="87">
        <v>0</v>
      </c>
      <c r="U200" s="87">
        <f t="shared" si="749"/>
        <v>0</v>
      </c>
      <c r="V200" s="66" t="s">
        <v>12</v>
      </c>
      <c r="W200" s="222">
        <v>0</v>
      </c>
      <c r="X200" s="87">
        <v>0</v>
      </c>
      <c r="Y200" s="87">
        <f t="shared" si="750"/>
        <v>0</v>
      </c>
      <c r="Z200" s="66" t="s">
        <v>12</v>
      </c>
      <c r="AA200" s="222">
        <v>0</v>
      </c>
      <c r="AB200" s="87">
        <v>0</v>
      </c>
      <c r="AC200" s="87">
        <f t="shared" si="751"/>
        <v>0</v>
      </c>
      <c r="AD200" s="66" t="s">
        <v>12</v>
      </c>
      <c r="AE200" s="222">
        <v>0</v>
      </c>
      <c r="AF200" s="87">
        <v>0</v>
      </c>
      <c r="AG200" s="87">
        <f t="shared" si="752"/>
        <v>0</v>
      </c>
      <c r="AH200" s="66" t="s">
        <v>12</v>
      </c>
      <c r="AI200" s="222">
        <v>0</v>
      </c>
      <c r="AJ200" s="87">
        <v>0</v>
      </c>
      <c r="AK200" s="87">
        <f t="shared" si="753"/>
        <v>0</v>
      </c>
      <c r="AL200" s="66" t="s">
        <v>12</v>
      </c>
      <c r="AM200" s="83">
        <v>0</v>
      </c>
      <c r="AN200" s="83">
        <v>0</v>
      </c>
      <c r="AO200" s="83">
        <f t="shared" si="754"/>
        <v>0</v>
      </c>
      <c r="AP200" s="66" t="s">
        <v>12</v>
      </c>
      <c r="AQ200" s="82">
        <v>0</v>
      </c>
      <c r="AR200" s="83">
        <v>0</v>
      </c>
      <c r="AS200" s="83">
        <f t="shared" si="755"/>
        <v>0</v>
      </c>
      <c r="AT200" s="66" t="s">
        <v>12</v>
      </c>
      <c r="AU200" s="83">
        <v>0</v>
      </c>
      <c r="AV200" s="83">
        <v>0</v>
      </c>
      <c r="AW200" s="83">
        <f t="shared" si="756"/>
        <v>0</v>
      </c>
      <c r="AX200" s="39" t="s">
        <v>12</v>
      </c>
      <c r="AY200" s="82">
        <v>0</v>
      </c>
      <c r="AZ200" s="83">
        <v>0</v>
      </c>
      <c r="BA200" s="83">
        <f t="shared" si="757"/>
        <v>0</v>
      </c>
      <c r="BB200" s="66" t="s">
        <v>12</v>
      </c>
      <c r="BC200" s="213">
        <v>0</v>
      </c>
    </row>
    <row r="201" spans="1:55" s="74" customFormat="1" ht="12" customHeight="1" x14ac:dyDescent="0.15">
      <c r="A201" s="80" t="s">
        <v>317</v>
      </c>
      <c r="B201" s="81" t="s">
        <v>318</v>
      </c>
      <c r="C201" s="222">
        <v>0</v>
      </c>
      <c r="D201" s="87">
        <v>0</v>
      </c>
      <c r="E201" s="87">
        <f t="shared" si="745"/>
        <v>0</v>
      </c>
      <c r="F201" s="66" t="s">
        <v>12</v>
      </c>
      <c r="G201" s="222">
        <v>0</v>
      </c>
      <c r="H201" s="87">
        <v>0</v>
      </c>
      <c r="I201" s="87">
        <f t="shared" si="746"/>
        <v>0</v>
      </c>
      <c r="J201" s="66" t="s">
        <v>12</v>
      </c>
      <c r="K201" s="222">
        <v>0</v>
      </c>
      <c r="L201" s="87">
        <v>0</v>
      </c>
      <c r="M201" s="87">
        <f t="shared" si="747"/>
        <v>0</v>
      </c>
      <c r="N201" s="66" t="s">
        <v>12</v>
      </c>
      <c r="O201" s="222">
        <v>0</v>
      </c>
      <c r="P201" s="87">
        <v>0</v>
      </c>
      <c r="Q201" s="87">
        <f t="shared" si="748"/>
        <v>0</v>
      </c>
      <c r="R201" s="66" t="s">
        <v>12</v>
      </c>
      <c r="S201" s="222">
        <v>0</v>
      </c>
      <c r="T201" s="87">
        <v>0</v>
      </c>
      <c r="U201" s="87">
        <f t="shared" si="749"/>
        <v>0</v>
      </c>
      <c r="V201" s="66" t="s">
        <v>12</v>
      </c>
      <c r="W201" s="222">
        <v>0</v>
      </c>
      <c r="X201" s="87">
        <v>0</v>
      </c>
      <c r="Y201" s="87">
        <f t="shared" si="750"/>
        <v>0</v>
      </c>
      <c r="Z201" s="66" t="s">
        <v>12</v>
      </c>
      <c r="AA201" s="222">
        <v>0</v>
      </c>
      <c r="AB201" s="87">
        <v>0</v>
      </c>
      <c r="AC201" s="87">
        <f t="shared" si="751"/>
        <v>0</v>
      </c>
      <c r="AD201" s="66" t="s">
        <v>12</v>
      </c>
      <c r="AE201" s="222">
        <v>0</v>
      </c>
      <c r="AF201" s="87">
        <v>0</v>
      </c>
      <c r="AG201" s="87">
        <f t="shared" si="752"/>
        <v>0</v>
      </c>
      <c r="AH201" s="66" t="s">
        <v>12</v>
      </c>
      <c r="AI201" s="222">
        <v>0</v>
      </c>
      <c r="AJ201" s="87">
        <v>0</v>
      </c>
      <c r="AK201" s="87">
        <f t="shared" si="753"/>
        <v>0</v>
      </c>
      <c r="AL201" s="66" t="s">
        <v>12</v>
      </c>
      <c r="AM201" s="83">
        <v>0</v>
      </c>
      <c r="AN201" s="83">
        <v>0</v>
      </c>
      <c r="AO201" s="83">
        <f t="shared" si="754"/>
        <v>0</v>
      </c>
      <c r="AP201" s="66" t="s">
        <v>12</v>
      </c>
      <c r="AQ201" s="82">
        <v>0</v>
      </c>
      <c r="AR201" s="83">
        <v>0</v>
      </c>
      <c r="AS201" s="83">
        <f t="shared" si="755"/>
        <v>0</v>
      </c>
      <c r="AT201" s="66" t="s">
        <v>12</v>
      </c>
      <c r="AU201" s="83">
        <v>0</v>
      </c>
      <c r="AV201" s="83">
        <v>0</v>
      </c>
      <c r="AW201" s="83">
        <f t="shared" si="756"/>
        <v>0</v>
      </c>
      <c r="AX201" s="39" t="s">
        <v>12</v>
      </c>
      <c r="AY201" s="82">
        <v>0</v>
      </c>
      <c r="AZ201" s="83">
        <v>0</v>
      </c>
      <c r="BA201" s="83">
        <f t="shared" si="757"/>
        <v>0</v>
      </c>
      <c r="BB201" s="66" t="s">
        <v>12</v>
      </c>
      <c r="BC201" s="213">
        <v>0</v>
      </c>
    </row>
    <row r="202" spans="1:55" s="74" customFormat="1" ht="12" customHeight="1" x14ac:dyDescent="0.15">
      <c r="A202" s="80" t="s">
        <v>319</v>
      </c>
      <c r="B202" s="81" t="s">
        <v>320</v>
      </c>
      <c r="C202" s="222">
        <v>0</v>
      </c>
      <c r="D202" s="87">
        <v>0</v>
      </c>
      <c r="E202" s="87">
        <f t="shared" si="745"/>
        <v>0</v>
      </c>
      <c r="F202" s="66" t="s">
        <v>12</v>
      </c>
      <c r="G202" s="222">
        <v>0</v>
      </c>
      <c r="H202" s="87">
        <v>0</v>
      </c>
      <c r="I202" s="87">
        <f t="shared" si="746"/>
        <v>0</v>
      </c>
      <c r="J202" s="66" t="s">
        <v>12</v>
      </c>
      <c r="K202" s="222">
        <v>0</v>
      </c>
      <c r="L202" s="87">
        <v>0</v>
      </c>
      <c r="M202" s="87">
        <f t="shared" si="747"/>
        <v>0</v>
      </c>
      <c r="N202" s="66" t="s">
        <v>12</v>
      </c>
      <c r="O202" s="222">
        <v>0</v>
      </c>
      <c r="P202" s="87">
        <v>0</v>
      </c>
      <c r="Q202" s="87">
        <f t="shared" si="748"/>
        <v>0</v>
      </c>
      <c r="R202" s="66" t="s">
        <v>12</v>
      </c>
      <c r="S202" s="222">
        <v>0</v>
      </c>
      <c r="T202" s="87">
        <v>0</v>
      </c>
      <c r="U202" s="87">
        <f t="shared" si="749"/>
        <v>0</v>
      </c>
      <c r="V202" s="66" t="s">
        <v>12</v>
      </c>
      <c r="W202" s="222">
        <v>0</v>
      </c>
      <c r="X202" s="87">
        <v>0</v>
      </c>
      <c r="Y202" s="87">
        <f t="shared" si="750"/>
        <v>0</v>
      </c>
      <c r="Z202" s="66" t="s">
        <v>12</v>
      </c>
      <c r="AA202" s="222">
        <v>0</v>
      </c>
      <c r="AB202" s="87">
        <v>0</v>
      </c>
      <c r="AC202" s="87">
        <f t="shared" si="751"/>
        <v>0</v>
      </c>
      <c r="AD202" s="66" t="s">
        <v>12</v>
      </c>
      <c r="AE202" s="222">
        <v>0</v>
      </c>
      <c r="AF202" s="87">
        <v>0</v>
      </c>
      <c r="AG202" s="87">
        <f t="shared" si="752"/>
        <v>0</v>
      </c>
      <c r="AH202" s="66" t="s">
        <v>12</v>
      </c>
      <c r="AI202" s="222">
        <v>0</v>
      </c>
      <c r="AJ202" s="87">
        <v>0</v>
      </c>
      <c r="AK202" s="87">
        <f t="shared" si="753"/>
        <v>0</v>
      </c>
      <c r="AL202" s="66" t="s">
        <v>12</v>
      </c>
      <c r="AM202" s="83">
        <v>0</v>
      </c>
      <c r="AN202" s="83">
        <v>0</v>
      </c>
      <c r="AO202" s="83">
        <f t="shared" si="754"/>
        <v>0</v>
      </c>
      <c r="AP202" s="66" t="s">
        <v>12</v>
      </c>
      <c r="AQ202" s="82">
        <v>0</v>
      </c>
      <c r="AR202" s="83">
        <v>0</v>
      </c>
      <c r="AS202" s="83">
        <f t="shared" si="755"/>
        <v>0</v>
      </c>
      <c r="AT202" s="66" t="s">
        <v>12</v>
      </c>
      <c r="AU202" s="83">
        <v>4.3299999237060544E-2</v>
      </c>
      <c r="AV202" s="83">
        <v>0</v>
      </c>
      <c r="AW202" s="83">
        <f t="shared" si="756"/>
        <v>4.3299999237060544E-2</v>
      </c>
      <c r="AX202" s="39" t="s">
        <v>12</v>
      </c>
      <c r="AY202" s="82">
        <v>4.3299999237060544E-2</v>
      </c>
      <c r="AZ202" s="83">
        <v>0</v>
      </c>
      <c r="BA202" s="83">
        <f t="shared" si="757"/>
        <v>4.3299999237060544E-2</v>
      </c>
      <c r="BB202" s="66" t="s">
        <v>12</v>
      </c>
      <c r="BC202" s="213">
        <v>22255148</v>
      </c>
    </row>
    <row r="203" spans="1:55" s="74" customFormat="1" ht="12" customHeight="1" x14ac:dyDescent="0.15">
      <c r="A203" s="80" t="s">
        <v>321</v>
      </c>
      <c r="B203" s="81" t="s">
        <v>322</v>
      </c>
      <c r="C203" s="222">
        <v>0</v>
      </c>
      <c r="D203" s="87">
        <v>0</v>
      </c>
      <c r="E203" s="87">
        <f t="shared" si="745"/>
        <v>0</v>
      </c>
      <c r="F203" s="66" t="s">
        <v>12</v>
      </c>
      <c r="G203" s="222">
        <v>0</v>
      </c>
      <c r="H203" s="87">
        <v>0</v>
      </c>
      <c r="I203" s="87">
        <f t="shared" si="746"/>
        <v>0</v>
      </c>
      <c r="J203" s="66" t="s">
        <v>12</v>
      </c>
      <c r="K203" s="222">
        <v>0</v>
      </c>
      <c r="L203" s="87">
        <v>0</v>
      </c>
      <c r="M203" s="87">
        <f t="shared" si="747"/>
        <v>0</v>
      </c>
      <c r="N203" s="66" t="s">
        <v>12</v>
      </c>
      <c r="O203" s="222">
        <v>0</v>
      </c>
      <c r="P203" s="87">
        <v>0</v>
      </c>
      <c r="Q203" s="87">
        <f t="shared" si="748"/>
        <v>0</v>
      </c>
      <c r="R203" s="66" t="s">
        <v>12</v>
      </c>
      <c r="S203" s="222">
        <v>0</v>
      </c>
      <c r="T203" s="87">
        <v>0</v>
      </c>
      <c r="U203" s="87">
        <f t="shared" si="749"/>
        <v>0</v>
      </c>
      <c r="V203" s="66" t="s">
        <v>12</v>
      </c>
      <c r="W203" s="222">
        <v>0</v>
      </c>
      <c r="X203" s="87">
        <v>0</v>
      </c>
      <c r="Y203" s="87">
        <f t="shared" si="750"/>
        <v>0</v>
      </c>
      <c r="Z203" s="66" t="s">
        <v>12</v>
      </c>
      <c r="AA203" s="222">
        <v>0</v>
      </c>
      <c r="AB203" s="87">
        <v>0</v>
      </c>
      <c r="AC203" s="87">
        <f t="shared" si="751"/>
        <v>0</v>
      </c>
      <c r="AD203" s="66" t="s">
        <v>12</v>
      </c>
      <c r="AE203" s="222">
        <v>0</v>
      </c>
      <c r="AF203" s="87">
        <v>0</v>
      </c>
      <c r="AG203" s="87">
        <f t="shared" si="752"/>
        <v>0</v>
      </c>
      <c r="AH203" s="66" t="s">
        <v>12</v>
      </c>
      <c r="AI203" s="222">
        <v>0</v>
      </c>
      <c r="AJ203" s="87">
        <v>0</v>
      </c>
      <c r="AK203" s="87">
        <f t="shared" si="753"/>
        <v>0</v>
      </c>
      <c r="AL203" s="66" t="s">
        <v>12</v>
      </c>
      <c r="AM203" s="83">
        <v>0</v>
      </c>
      <c r="AN203" s="83">
        <v>0</v>
      </c>
      <c r="AO203" s="83">
        <f t="shared" si="754"/>
        <v>0</v>
      </c>
      <c r="AP203" s="66" t="s">
        <v>12</v>
      </c>
      <c r="AQ203" s="82">
        <v>411000000</v>
      </c>
      <c r="AR203" s="83">
        <v>363426599.148</v>
      </c>
      <c r="AS203" s="83">
        <f t="shared" si="755"/>
        <v>47573400.851999998</v>
      </c>
      <c r="AT203" s="66" t="s">
        <v>12</v>
      </c>
      <c r="AU203" s="83">
        <v>85571359.6602</v>
      </c>
      <c r="AV203" s="83">
        <v>85081745</v>
      </c>
      <c r="AW203" s="83">
        <f t="shared" si="756"/>
        <v>489614.66019999981</v>
      </c>
      <c r="AX203" s="39">
        <f t="shared" si="743"/>
        <v>0.99427828817791097</v>
      </c>
      <c r="AY203" s="82">
        <v>197683130.95397002</v>
      </c>
      <c r="AZ203" s="83">
        <v>180151739.19999999</v>
      </c>
      <c r="BA203" s="83">
        <f t="shared" si="757"/>
        <v>17531391.753970027</v>
      </c>
      <c r="BB203" s="66">
        <f t="shared" si="744"/>
        <v>0.91131569158497305</v>
      </c>
      <c r="BC203" s="213">
        <v>179393523.40000001</v>
      </c>
    </row>
    <row r="204" spans="1:55" s="74" customFormat="1" ht="12" customHeight="1" x14ac:dyDescent="0.15">
      <c r="A204" s="80" t="s">
        <v>323</v>
      </c>
      <c r="B204" s="81" t="s">
        <v>324</v>
      </c>
      <c r="C204" s="222">
        <v>0</v>
      </c>
      <c r="D204" s="87">
        <v>0</v>
      </c>
      <c r="E204" s="87">
        <f t="shared" si="745"/>
        <v>0</v>
      </c>
      <c r="F204" s="66" t="s">
        <v>12</v>
      </c>
      <c r="G204" s="222">
        <v>0</v>
      </c>
      <c r="H204" s="87">
        <v>0</v>
      </c>
      <c r="I204" s="87">
        <f t="shared" si="746"/>
        <v>0</v>
      </c>
      <c r="J204" s="66" t="s">
        <v>12</v>
      </c>
      <c r="K204" s="222">
        <v>0</v>
      </c>
      <c r="L204" s="87">
        <v>0</v>
      </c>
      <c r="M204" s="87">
        <f t="shared" si="747"/>
        <v>0</v>
      </c>
      <c r="N204" s="66" t="s">
        <v>12</v>
      </c>
      <c r="O204" s="222">
        <v>0</v>
      </c>
      <c r="P204" s="87">
        <v>0</v>
      </c>
      <c r="Q204" s="87">
        <f t="shared" si="748"/>
        <v>0</v>
      </c>
      <c r="R204" s="66" t="s">
        <v>12</v>
      </c>
      <c r="S204" s="222">
        <v>0</v>
      </c>
      <c r="T204" s="87">
        <v>0</v>
      </c>
      <c r="U204" s="87">
        <f t="shared" si="749"/>
        <v>0</v>
      </c>
      <c r="V204" s="66" t="s">
        <v>12</v>
      </c>
      <c r="W204" s="222">
        <v>0</v>
      </c>
      <c r="X204" s="87">
        <v>0</v>
      </c>
      <c r="Y204" s="87">
        <f t="shared" si="750"/>
        <v>0</v>
      </c>
      <c r="Z204" s="66" t="s">
        <v>12</v>
      </c>
      <c r="AA204" s="222">
        <v>58000000</v>
      </c>
      <c r="AB204" s="87">
        <v>0</v>
      </c>
      <c r="AC204" s="87">
        <f t="shared" si="751"/>
        <v>58000000</v>
      </c>
      <c r="AD204" s="66">
        <f>+AB204/AA204</f>
        <v>0</v>
      </c>
      <c r="AE204" s="222">
        <v>0</v>
      </c>
      <c r="AF204" s="87">
        <v>0</v>
      </c>
      <c r="AG204" s="87">
        <f t="shared" si="752"/>
        <v>0</v>
      </c>
      <c r="AH204" s="66" t="s">
        <v>12</v>
      </c>
      <c r="AI204" s="222">
        <v>0</v>
      </c>
      <c r="AJ204" s="87">
        <v>0</v>
      </c>
      <c r="AK204" s="87">
        <f t="shared" si="753"/>
        <v>0</v>
      </c>
      <c r="AL204" s="66" t="s">
        <v>12</v>
      </c>
      <c r="AM204" s="83">
        <v>3007500</v>
      </c>
      <c r="AN204" s="83">
        <v>3007500</v>
      </c>
      <c r="AO204" s="83">
        <f t="shared" si="754"/>
        <v>0</v>
      </c>
      <c r="AP204" s="66" t="s">
        <v>12</v>
      </c>
      <c r="AQ204" s="82">
        <v>55000000</v>
      </c>
      <c r="AR204" s="83">
        <v>54812274.204400003</v>
      </c>
      <c r="AS204" s="83">
        <f t="shared" si="755"/>
        <v>187725.79559999704</v>
      </c>
      <c r="AT204" s="66" t="s">
        <v>12</v>
      </c>
      <c r="AU204" s="83">
        <v>18620672.418200001</v>
      </c>
      <c r="AV204" s="83">
        <v>18619000</v>
      </c>
      <c r="AW204" s="83">
        <f t="shared" si="756"/>
        <v>1672.4182000011206</v>
      </c>
      <c r="AX204" s="39">
        <f t="shared" si="743"/>
        <v>0.99991018486537753</v>
      </c>
      <c r="AY204" s="82">
        <v>242224181.57499999</v>
      </c>
      <c r="AZ204" s="83">
        <v>170089297.14520001</v>
      </c>
      <c r="BA204" s="83">
        <f t="shared" si="757"/>
        <v>72134884.429799974</v>
      </c>
      <c r="BB204" s="66">
        <f t="shared" si="744"/>
        <v>0.70219784019596398</v>
      </c>
      <c r="BC204" s="213">
        <v>47200289.899999999</v>
      </c>
    </row>
    <row r="205" spans="1:55" s="74" customFormat="1" ht="12" customHeight="1" x14ac:dyDescent="0.15">
      <c r="A205" s="80" t="s">
        <v>325</v>
      </c>
      <c r="B205" s="81" t="s">
        <v>326</v>
      </c>
      <c r="C205" s="222">
        <v>0</v>
      </c>
      <c r="D205" s="87">
        <v>0</v>
      </c>
      <c r="E205" s="87">
        <f t="shared" si="745"/>
        <v>0</v>
      </c>
      <c r="F205" s="66" t="s">
        <v>12</v>
      </c>
      <c r="G205" s="222">
        <v>0</v>
      </c>
      <c r="H205" s="87">
        <v>0</v>
      </c>
      <c r="I205" s="87">
        <f t="shared" si="746"/>
        <v>0</v>
      </c>
      <c r="J205" s="66" t="s">
        <v>12</v>
      </c>
      <c r="K205" s="222">
        <v>0</v>
      </c>
      <c r="L205" s="87">
        <v>0</v>
      </c>
      <c r="M205" s="87">
        <f t="shared" si="747"/>
        <v>0</v>
      </c>
      <c r="N205" s="66" t="s">
        <v>12</v>
      </c>
      <c r="O205" s="222">
        <v>0</v>
      </c>
      <c r="P205" s="87">
        <v>0</v>
      </c>
      <c r="Q205" s="87">
        <f t="shared" si="748"/>
        <v>0</v>
      </c>
      <c r="R205" s="66" t="s">
        <v>12</v>
      </c>
      <c r="S205" s="222">
        <v>0</v>
      </c>
      <c r="T205" s="87">
        <v>0</v>
      </c>
      <c r="U205" s="87">
        <f t="shared" si="749"/>
        <v>0</v>
      </c>
      <c r="V205" s="66" t="s">
        <v>12</v>
      </c>
      <c r="W205" s="222">
        <v>0</v>
      </c>
      <c r="X205" s="87">
        <v>0</v>
      </c>
      <c r="Y205" s="87">
        <f t="shared" si="750"/>
        <v>0</v>
      </c>
      <c r="Z205" s="66" t="s">
        <v>12</v>
      </c>
      <c r="AA205" s="222">
        <v>0</v>
      </c>
      <c r="AB205" s="87">
        <v>0</v>
      </c>
      <c r="AC205" s="87">
        <f t="shared" si="751"/>
        <v>0</v>
      </c>
      <c r="AD205" s="66" t="s">
        <v>12</v>
      </c>
      <c r="AE205" s="222">
        <v>0</v>
      </c>
      <c r="AF205" s="87">
        <v>0</v>
      </c>
      <c r="AG205" s="87">
        <f t="shared" si="752"/>
        <v>0</v>
      </c>
      <c r="AH205" s="66" t="s">
        <v>12</v>
      </c>
      <c r="AI205" s="222">
        <v>0</v>
      </c>
      <c r="AJ205" s="87">
        <v>0</v>
      </c>
      <c r="AK205" s="87">
        <f t="shared" si="753"/>
        <v>0</v>
      </c>
      <c r="AL205" s="66" t="s">
        <v>12</v>
      </c>
      <c r="AM205" s="83">
        <v>0</v>
      </c>
      <c r="AN205" s="83">
        <v>0</v>
      </c>
      <c r="AO205" s="83">
        <f t="shared" si="754"/>
        <v>0</v>
      </c>
      <c r="AP205" s="66" t="s">
        <v>12</v>
      </c>
      <c r="AQ205" s="82">
        <v>0</v>
      </c>
      <c r="AR205" s="83">
        <v>0</v>
      </c>
      <c r="AS205" s="83">
        <f t="shared" si="755"/>
        <v>0</v>
      </c>
      <c r="AT205" s="66" t="s">
        <v>12</v>
      </c>
      <c r="AU205" s="83">
        <v>0</v>
      </c>
      <c r="AV205" s="83">
        <v>0</v>
      </c>
      <c r="AW205" s="83">
        <f t="shared" si="756"/>
        <v>0</v>
      </c>
      <c r="AX205" s="39" t="s">
        <v>12</v>
      </c>
      <c r="AY205" s="82">
        <v>0</v>
      </c>
      <c r="AZ205" s="83">
        <v>0</v>
      </c>
      <c r="BA205" s="83">
        <f t="shared" si="757"/>
        <v>0</v>
      </c>
      <c r="BB205" s="66" t="s">
        <v>12</v>
      </c>
      <c r="BC205" s="213">
        <v>0</v>
      </c>
    </row>
    <row r="206" spans="1:55" s="74" customFormat="1" ht="12" customHeight="1" x14ac:dyDescent="0.15">
      <c r="A206" s="80"/>
      <c r="B206" s="81"/>
      <c r="C206" s="222"/>
      <c r="D206" s="87"/>
      <c r="E206" s="87"/>
      <c r="F206" s="65"/>
      <c r="G206" s="222"/>
      <c r="H206" s="87"/>
      <c r="I206" s="87"/>
      <c r="J206" s="65"/>
      <c r="K206" s="222"/>
      <c r="L206" s="87"/>
      <c r="M206" s="87"/>
      <c r="N206" s="65"/>
      <c r="O206" s="222"/>
      <c r="P206" s="87"/>
      <c r="Q206" s="87"/>
      <c r="R206" s="65"/>
      <c r="S206" s="222"/>
      <c r="T206" s="87"/>
      <c r="U206" s="87"/>
      <c r="V206" s="65"/>
      <c r="W206" s="222"/>
      <c r="X206" s="87"/>
      <c r="Y206" s="87"/>
      <c r="Z206" s="65"/>
      <c r="AA206" s="222"/>
      <c r="AB206" s="87"/>
      <c r="AC206" s="87"/>
      <c r="AD206" s="65"/>
      <c r="AE206" s="222"/>
      <c r="AF206" s="87"/>
      <c r="AG206" s="87"/>
      <c r="AH206" s="65"/>
      <c r="AI206" s="222"/>
      <c r="AJ206" s="87"/>
      <c r="AK206" s="87"/>
      <c r="AL206" s="65"/>
      <c r="AM206" s="83"/>
      <c r="AN206" s="37"/>
      <c r="AO206" s="37"/>
      <c r="AP206" s="66"/>
      <c r="AQ206" s="82"/>
      <c r="AR206" s="37"/>
      <c r="AS206" s="37"/>
      <c r="AT206" s="66"/>
      <c r="AU206" s="83"/>
      <c r="AV206" s="37"/>
      <c r="AW206" s="37"/>
      <c r="AX206" s="39"/>
      <c r="AY206" s="82"/>
      <c r="AZ206" s="37"/>
      <c r="BA206" s="37"/>
      <c r="BB206" s="66"/>
      <c r="BC206" s="213"/>
    </row>
    <row r="207" spans="1:55" s="77" customFormat="1" ht="12" customHeight="1" x14ac:dyDescent="0.15">
      <c r="A207" s="75">
        <v>4.99</v>
      </c>
      <c r="B207" s="76" t="s">
        <v>310</v>
      </c>
      <c r="C207" s="220">
        <f>+C209</f>
        <v>0</v>
      </c>
      <c r="D207" s="221">
        <f>+D209</f>
        <v>0</v>
      </c>
      <c r="E207" s="221">
        <f>+E209</f>
        <v>0</v>
      </c>
      <c r="F207" s="63" t="s">
        <v>12</v>
      </c>
      <c r="G207" s="220">
        <f>+G209</f>
        <v>0</v>
      </c>
      <c r="H207" s="221">
        <f>+H209</f>
        <v>0</v>
      </c>
      <c r="I207" s="221">
        <f>+I209</f>
        <v>0</v>
      </c>
      <c r="J207" s="63" t="s">
        <v>12</v>
      </c>
      <c r="K207" s="220">
        <f>+K209</f>
        <v>0</v>
      </c>
      <c r="L207" s="221">
        <f>+L209</f>
        <v>0</v>
      </c>
      <c r="M207" s="221">
        <f>+M209</f>
        <v>0</v>
      </c>
      <c r="N207" s="63" t="s">
        <v>12</v>
      </c>
      <c r="O207" s="220">
        <f>+O209</f>
        <v>0</v>
      </c>
      <c r="P207" s="221">
        <f>+P209</f>
        <v>0</v>
      </c>
      <c r="Q207" s="221">
        <f>+Q209</f>
        <v>0</v>
      </c>
      <c r="R207" s="63" t="s">
        <v>12</v>
      </c>
      <c r="S207" s="220">
        <f>+S209</f>
        <v>0</v>
      </c>
      <c r="T207" s="221">
        <f>+T209</f>
        <v>0</v>
      </c>
      <c r="U207" s="221">
        <f>+U209</f>
        <v>0</v>
      </c>
      <c r="V207" s="63" t="s">
        <v>12</v>
      </c>
      <c r="W207" s="220">
        <f>+W209</f>
        <v>0</v>
      </c>
      <c r="X207" s="221">
        <f>+X209</f>
        <v>0</v>
      </c>
      <c r="Y207" s="221">
        <f>+Y209</f>
        <v>0</v>
      </c>
      <c r="Z207" s="63" t="s">
        <v>12</v>
      </c>
      <c r="AA207" s="220">
        <f>+AA209</f>
        <v>0</v>
      </c>
      <c r="AB207" s="221">
        <f>+AB209</f>
        <v>0</v>
      </c>
      <c r="AC207" s="221">
        <f>+AA207-AB207</f>
        <v>0</v>
      </c>
      <c r="AD207" s="63" t="s">
        <v>12</v>
      </c>
      <c r="AE207" s="220">
        <v>0</v>
      </c>
      <c r="AF207" s="221">
        <v>0</v>
      </c>
      <c r="AG207" s="221">
        <f>+AE207-AF207</f>
        <v>0</v>
      </c>
      <c r="AH207" s="63" t="s">
        <v>12</v>
      </c>
      <c r="AI207" s="220">
        <v>0</v>
      </c>
      <c r="AJ207" s="221">
        <v>0</v>
      </c>
      <c r="AK207" s="221">
        <f>+AI207-AJ207</f>
        <v>0</v>
      </c>
      <c r="AL207" s="63" t="s">
        <v>12</v>
      </c>
      <c r="AM207" s="34">
        <v>0</v>
      </c>
      <c r="AN207" s="34">
        <v>0</v>
      </c>
      <c r="AO207" s="34">
        <f>+AM207-AN207</f>
        <v>0</v>
      </c>
      <c r="AP207" s="63" t="s">
        <v>12</v>
      </c>
      <c r="AQ207" s="61">
        <v>0</v>
      </c>
      <c r="AR207" s="34">
        <v>0</v>
      </c>
      <c r="AS207" s="34">
        <f>+AQ207-AR207</f>
        <v>0</v>
      </c>
      <c r="AT207" s="63" t="s">
        <v>12</v>
      </c>
      <c r="AU207" s="34">
        <v>0</v>
      </c>
      <c r="AV207" s="34">
        <v>0</v>
      </c>
      <c r="AW207" s="34">
        <f>+AU207-AV207</f>
        <v>0</v>
      </c>
      <c r="AX207" s="35" t="s">
        <v>12</v>
      </c>
      <c r="AY207" s="61">
        <v>0</v>
      </c>
      <c r="AZ207" s="34">
        <v>0</v>
      </c>
      <c r="BA207" s="34">
        <f>+AY207-AZ207</f>
        <v>0</v>
      </c>
      <c r="BB207" s="63" t="s">
        <v>12</v>
      </c>
      <c r="BC207" s="211">
        <f>+BC209</f>
        <v>0</v>
      </c>
    </row>
    <row r="208" spans="1:55" s="74" customFormat="1" ht="12" customHeight="1" x14ac:dyDescent="0.15">
      <c r="A208" s="80"/>
      <c r="B208" s="81"/>
      <c r="C208" s="222"/>
      <c r="D208" s="87"/>
      <c r="E208" s="87"/>
      <c r="F208" s="66"/>
      <c r="G208" s="222"/>
      <c r="H208" s="87"/>
      <c r="I208" s="87"/>
      <c r="J208" s="66"/>
      <c r="K208" s="222"/>
      <c r="L208" s="87"/>
      <c r="M208" s="87"/>
      <c r="N208" s="66"/>
      <c r="O208" s="222"/>
      <c r="P208" s="87"/>
      <c r="Q208" s="87"/>
      <c r="R208" s="66"/>
      <c r="S208" s="222"/>
      <c r="T208" s="87"/>
      <c r="U208" s="87"/>
      <c r="V208" s="66"/>
      <c r="W208" s="222"/>
      <c r="X208" s="87"/>
      <c r="Y208" s="87"/>
      <c r="Z208" s="66"/>
      <c r="AA208" s="222"/>
      <c r="AB208" s="87"/>
      <c r="AC208" s="87"/>
      <c r="AD208" s="66"/>
      <c r="AE208" s="222"/>
      <c r="AF208" s="87"/>
      <c r="AG208" s="87"/>
      <c r="AH208" s="66"/>
      <c r="AI208" s="222"/>
      <c r="AJ208" s="87"/>
      <c r="AK208" s="87"/>
      <c r="AL208" s="66"/>
      <c r="AM208" s="83"/>
      <c r="AN208" s="37"/>
      <c r="AO208" s="37"/>
      <c r="AP208" s="66"/>
      <c r="AQ208" s="82"/>
      <c r="AR208" s="37"/>
      <c r="AS208" s="37"/>
      <c r="AT208" s="66"/>
      <c r="AU208" s="83"/>
      <c r="AV208" s="37"/>
      <c r="AW208" s="37"/>
      <c r="AX208" s="39"/>
      <c r="AY208" s="82"/>
      <c r="AZ208" s="37"/>
      <c r="BA208" s="37"/>
      <c r="BB208" s="66"/>
      <c r="BC208" s="213"/>
    </row>
    <row r="209" spans="1:55" s="74" customFormat="1" ht="12" customHeight="1" x14ac:dyDescent="0.15">
      <c r="A209" s="80" t="s">
        <v>327</v>
      </c>
      <c r="B209" s="81" t="s">
        <v>328</v>
      </c>
      <c r="C209" s="222">
        <v>0</v>
      </c>
      <c r="D209" s="87">
        <v>0</v>
      </c>
      <c r="E209" s="87">
        <f>+C209-D209</f>
        <v>0</v>
      </c>
      <c r="F209" s="66" t="s">
        <v>12</v>
      </c>
      <c r="G209" s="222">
        <v>0</v>
      </c>
      <c r="H209" s="87">
        <v>0</v>
      </c>
      <c r="I209" s="87">
        <f>+G209-H209</f>
        <v>0</v>
      </c>
      <c r="J209" s="66" t="s">
        <v>12</v>
      </c>
      <c r="K209" s="222">
        <v>0</v>
      </c>
      <c r="L209" s="87">
        <v>0</v>
      </c>
      <c r="M209" s="87">
        <f>+K209-L209</f>
        <v>0</v>
      </c>
      <c r="N209" s="66" t="s">
        <v>12</v>
      </c>
      <c r="O209" s="222">
        <v>0</v>
      </c>
      <c r="P209" s="87">
        <v>0</v>
      </c>
      <c r="Q209" s="87">
        <f>+O209-P209</f>
        <v>0</v>
      </c>
      <c r="R209" s="66" t="s">
        <v>12</v>
      </c>
      <c r="S209" s="222">
        <v>0</v>
      </c>
      <c r="T209" s="87">
        <v>0</v>
      </c>
      <c r="U209" s="87">
        <f>+S209-T209</f>
        <v>0</v>
      </c>
      <c r="V209" s="66" t="s">
        <v>12</v>
      </c>
      <c r="W209" s="222">
        <v>0</v>
      </c>
      <c r="X209" s="87">
        <v>0</v>
      </c>
      <c r="Y209" s="87">
        <f>+W209-X209</f>
        <v>0</v>
      </c>
      <c r="Z209" s="66" t="s">
        <v>12</v>
      </c>
      <c r="AA209" s="222">
        <v>0</v>
      </c>
      <c r="AB209" s="87">
        <v>0</v>
      </c>
      <c r="AC209" s="87">
        <f>+AA209-AB209</f>
        <v>0</v>
      </c>
      <c r="AD209" s="66" t="s">
        <v>12</v>
      </c>
      <c r="AE209" s="222">
        <v>0</v>
      </c>
      <c r="AF209" s="87">
        <v>0</v>
      </c>
      <c r="AG209" s="87">
        <f>+AE209-AF209</f>
        <v>0</v>
      </c>
      <c r="AH209" s="66" t="s">
        <v>12</v>
      </c>
      <c r="AI209" s="222">
        <v>0</v>
      </c>
      <c r="AJ209" s="87">
        <v>0</v>
      </c>
      <c r="AK209" s="87">
        <f>+AI209-AJ209</f>
        <v>0</v>
      </c>
      <c r="AL209" s="66" t="s">
        <v>12</v>
      </c>
      <c r="AM209" s="83">
        <v>0</v>
      </c>
      <c r="AN209" s="83">
        <v>0</v>
      </c>
      <c r="AO209" s="83">
        <f>+AM209-AN209</f>
        <v>0</v>
      </c>
      <c r="AP209" s="66" t="s">
        <v>12</v>
      </c>
      <c r="AQ209" s="82">
        <v>0</v>
      </c>
      <c r="AR209" s="83">
        <v>0</v>
      </c>
      <c r="AS209" s="83">
        <f>+AQ209-AR209</f>
        <v>0</v>
      </c>
      <c r="AT209" s="66" t="s">
        <v>12</v>
      </c>
      <c r="AU209" s="83">
        <v>0</v>
      </c>
      <c r="AV209" s="83">
        <v>0</v>
      </c>
      <c r="AW209" s="83">
        <f>+AU209-AV209</f>
        <v>0</v>
      </c>
      <c r="AX209" s="39" t="s">
        <v>12</v>
      </c>
      <c r="AY209" s="82">
        <v>0</v>
      </c>
      <c r="AZ209" s="83">
        <v>0</v>
      </c>
      <c r="BA209" s="83">
        <f>+AY209-AZ209</f>
        <v>0</v>
      </c>
      <c r="BB209" s="66" t="s">
        <v>12</v>
      </c>
      <c r="BC209" s="213">
        <v>0</v>
      </c>
    </row>
    <row r="210" spans="1:55" s="74" customFormat="1" ht="12" customHeight="1" x14ac:dyDescent="0.15">
      <c r="A210" s="80"/>
      <c r="B210" s="81"/>
      <c r="C210" s="222"/>
      <c r="D210" s="87"/>
      <c r="E210" s="87"/>
      <c r="F210" s="65"/>
      <c r="G210" s="222"/>
      <c r="H210" s="87"/>
      <c r="I210" s="87"/>
      <c r="J210" s="65"/>
      <c r="K210" s="222"/>
      <c r="L210" s="87"/>
      <c r="M210" s="87"/>
      <c r="N210" s="65"/>
      <c r="O210" s="222"/>
      <c r="P210" s="87"/>
      <c r="Q210" s="87"/>
      <c r="R210" s="65"/>
      <c r="S210" s="222"/>
      <c r="T210" s="87"/>
      <c r="U210" s="87"/>
      <c r="V210" s="65"/>
      <c r="W210" s="222"/>
      <c r="X210" s="87"/>
      <c r="Y210" s="87"/>
      <c r="Z210" s="65"/>
      <c r="AA210" s="222"/>
      <c r="AB210" s="87"/>
      <c r="AC210" s="87"/>
      <c r="AD210" s="65"/>
      <c r="AE210" s="222"/>
      <c r="AF210" s="87"/>
      <c r="AG210" s="87"/>
      <c r="AH210" s="65"/>
      <c r="AI210" s="222"/>
      <c r="AJ210" s="87"/>
      <c r="AK210" s="87"/>
      <c r="AL210" s="65"/>
      <c r="AM210" s="83"/>
      <c r="AN210" s="37"/>
      <c r="AO210" s="37"/>
      <c r="AP210" s="65"/>
      <c r="AQ210" s="82"/>
      <c r="AR210" s="37"/>
      <c r="AS210" s="37"/>
      <c r="AT210" s="65"/>
      <c r="AU210" s="83"/>
      <c r="AV210" s="37"/>
      <c r="AW210" s="37"/>
      <c r="AX210" s="38"/>
      <c r="AY210" s="82"/>
      <c r="AZ210" s="37"/>
      <c r="BA210" s="37"/>
      <c r="BB210" s="65"/>
      <c r="BC210" s="213"/>
    </row>
    <row r="211" spans="1:55" s="77" customFormat="1" ht="12" customHeight="1" x14ac:dyDescent="0.15">
      <c r="A211" s="75">
        <v>5</v>
      </c>
      <c r="B211" s="76" t="s">
        <v>329</v>
      </c>
      <c r="C211" s="220">
        <f>+C213+C224+C229+C234</f>
        <v>47334269.448520005</v>
      </c>
      <c r="D211" s="221">
        <f t="shared" ref="D211:E211" si="758">+D213+D224+D229+D234</f>
        <v>34287055.066909999</v>
      </c>
      <c r="E211" s="221">
        <f t="shared" si="758"/>
        <v>13047214.381610001</v>
      </c>
      <c r="F211" s="64">
        <f>+D211/C211</f>
        <v>0.72436007709382844</v>
      </c>
      <c r="G211" s="220">
        <f>+G213+G224+G229+G234</f>
        <v>35896018.172299996</v>
      </c>
      <c r="H211" s="221">
        <f t="shared" ref="H211:I211" si="759">+H213+H224+H229+H234</f>
        <v>26968833.839500003</v>
      </c>
      <c r="I211" s="221">
        <f t="shared" si="759"/>
        <v>8927184.3327999972</v>
      </c>
      <c r="J211" s="64">
        <f>+H211/G211</f>
        <v>0.75130432879909603</v>
      </c>
      <c r="K211" s="220">
        <f>+K213+K224+K229+K234</f>
        <v>49450379.041050002</v>
      </c>
      <c r="L211" s="221">
        <f t="shared" ref="L211:M211" si="760">+L213+L224+L229+L234</f>
        <v>27656397.01306</v>
      </c>
      <c r="M211" s="221">
        <f t="shared" si="760"/>
        <v>21793982.027990006</v>
      </c>
      <c r="N211" s="64">
        <f>+L211/K211</f>
        <v>0.55927573356114679</v>
      </c>
      <c r="O211" s="220">
        <f>+O213+O224+O229+O234</f>
        <v>65746612.481800005</v>
      </c>
      <c r="P211" s="221">
        <f t="shared" ref="P211:Q211" si="761">+P213+P224+P229+P234</f>
        <v>45543920.407229997</v>
      </c>
      <c r="Q211" s="221">
        <f t="shared" si="761"/>
        <v>20202692.074570004</v>
      </c>
      <c r="R211" s="64">
        <f>+P211/O211</f>
        <v>0.69271888981105267</v>
      </c>
      <c r="S211" s="220">
        <f>+S213+S224+S229+S234</f>
        <v>83987903.768999994</v>
      </c>
      <c r="T211" s="221">
        <f t="shared" ref="T211:U211" si="762">+T213+T224+T229+T234</f>
        <v>51290549.44021</v>
      </c>
      <c r="U211" s="221">
        <f t="shared" si="762"/>
        <v>32697354.32878999</v>
      </c>
      <c r="V211" s="64">
        <f>+T211/S211</f>
        <v>0.61068972004920286</v>
      </c>
      <c r="W211" s="220">
        <f>+W213+W224+W229+W234</f>
        <v>93737838.376120001</v>
      </c>
      <c r="X211" s="221">
        <f t="shared" ref="X211:Y211" si="763">+X213+X224+X229+X234</f>
        <v>61630397.719459996</v>
      </c>
      <c r="Y211" s="221">
        <f t="shared" si="763"/>
        <v>32107440.656660002</v>
      </c>
      <c r="Z211" s="64">
        <f>+X211/W211</f>
        <v>0.65747619944221503</v>
      </c>
      <c r="AA211" s="220">
        <f>+AA213+AA224+AA229+AA234</f>
        <v>111391298.78960997</v>
      </c>
      <c r="AB211" s="221">
        <f t="shared" ref="AB211" si="764">+AB213+AB224+AB229+AB234</f>
        <v>72868964.350889996</v>
      </c>
      <c r="AC211" s="221">
        <f>+AA211-AB211</f>
        <v>38522334.438719973</v>
      </c>
      <c r="AD211" s="64">
        <f>+AB211/AA211</f>
        <v>0.65417106311437367</v>
      </c>
      <c r="AE211" s="220">
        <f>+AE213+AE224+AE229+AE234</f>
        <v>152026732.65300998</v>
      </c>
      <c r="AF211" s="221">
        <f t="shared" ref="AF211" si="765">+AF213+AF224+AF229+AF234</f>
        <v>79475461.609410003</v>
      </c>
      <c r="AG211" s="221">
        <f>+AE211-AF211</f>
        <v>72551271.043599978</v>
      </c>
      <c r="AH211" s="64">
        <f>+AF211/AE211</f>
        <v>0.52277293751229259</v>
      </c>
      <c r="AI211" s="220">
        <f>+AI213+AI224+AI229+AI234</f>
        <v>150542858.11686</v>
      </c>
      <c r="AJ211" s="221">
        <f t="shared" ref="AJ211" si="766">+AJ213+AJ224+AJ229+AJ234</f>
        <v>78573578.592820004</v>
      </c>
      <c r="AK211" s="221">
        <f>+AI211-AJ211</f>
        <v>71969279.524039999</v>
      </c>
      <c r="AL211" s="64">
        <f>+AJ211/AI211</f>
        <v>0.52193494647103544</v>
      </c>
      <c r="AM211" s="34">
        <f>+AM213+AM224+AM229+AM234</f>
        <v>200818951.368</v>
      </c>
      <c r="AN211" s="34">
        <f t="shared" ref="AN211" si="767">+AN213+AN224+AN229+AN234</f>
        <v>100718430.14189999</v>
      </c>
      <c r="AO211" s="34">
        <f>+AM211-AN211</f>
        <v>100100521.22610001</v>
      </c>
      <c r="AP211" s="63">
        <f>+AN211/AM211</f>
        <v>0.50153847261822326</v>
      </c>
      <c r="AQ211" s="61">
        <f>+AQ213+AQ224+AQ229+AQ234</f>
        <v>219480475.79269001</v>
      </c>
      <c r="AR211" s="34">
        <f t="shared" ref="AR211" si="768">+AR213+AR224+AR229+AR234</f>
        <v>144107999.22595</v>
      </c>
      <c r="AS211" s="34">
        <f>+AQ211-AR211</f>
        <v>75372476.566740006</v>
      </c>
      <c r="AT211" s="63">
        <f>+AR211/AQ211</f>
        <v>0.65658687272970473</v>
      </c>
      <c r="AU211" s="34">
        <f>+AU213+AU224+AU229+AU234</f>
        <v>181000402.43375999</v>
      </c>
      <c r="AV211" s="34">
        <f t="shared" ref="AV211" si="769">+AV213+AV224+AV229+AV234</f>
        <v>120829477.41181</v>
      </c>
      <c r="AW211" s="34">
        <f>+AU211-AV211</f>
        <v>60170925.021949992</v>
      </c>
      <c r="AX211" s="35">
        <f>+AV211/AU211</f>
        <v>0.66756468928863011</v>
      </c>
      <c r="AY211" s="61">
        <f>+AY213+AY224+AY229+AY234</f>
        <v>251358132.65150002</v>
      </c>
      <c r="AZ211" s="34">
        <f t="shared" ref="AZ211" si="770">+AZ213+AZ224+AZ229+AZ234</f>
        <v>148464353.55315003</v>
      </c>
      <c r="BA211" s="34">
        <f>+AY211-AZ211</f>
        <v>102893779.09834999</v>
      </c>
      <c r="BB211" s="63">
        <f>+AZ211/AY211</f>
        <v>0.59064869708827406</v>
      </c>
      <c r="BC211" s="211">
        <f>+BC213+BC224+BC229+BC234</f>
        <v>297197021.40000004</v>
      </c>
    </row>
    <row r="212" spans="1:55" s="74" customFormat="1" ht="12" customHeight="1" x14ac:dyDescent="0.15">
      <c r="A212" s="80"/>
      <c r="B212" s="81"/>
      <c r="C212" s="222"/>
      <c r="D212" s="87"/>
      <c r="E212" s="87"/>
      <c r="F212" s="65"/>
      <c r="G212" s="222"/>
      <c r="H212" s="87"/>
      <c r="I212" s="87"/>
      <c r="J212" s="65"/>
      <c r="K212" s="222"/>
      <c r="L212" s="87"/>
      <c r="M212" s="87"/>
      <c r="N212" s="65"/>
      <c r="O212" s="222"/>
      <c r="P212" s="87"/>
      <c r="Q212" s="87"/>
      <c r="R212" s="65"/>
      <c r="S212" s="222"/>
      <c r="T212" s="87"/>
      <c r="U212" s="87"/>
      <c r="V212" s="65"/>
      <c r="W212" s="222"/>
      <c r="X212" s="87"/>
      <c r="Y212" s="87"/>
      <c r="Z212" s="65"/>
      <c r="AA212" s="222"/>
      <c r="AB212" s="87"/>
      <c r="AC212" s="87"/>
      <c r="AD212" s="65"/>
      <c r="AE212" s="222"/>
      <c r="AF212" s="87"/>
      <c r="AG212" s="87"/>
      <c r="AH212" s="65"/>
      <c r="AI212" s="222"/>
      <c r="AJ212" s="87"/>
      <c r="AK212" s="87"/>
      <c r="AL212" s="65"/>
      <c r="AM212" s="37"/>
      <c r="AN212" s="37"/>
      <c r="AO212" s="37"/>
      <c r="AP212" s="65"/>
      <c r="AQ212" s="62"/>
      <c r="AR212" s="37"/>
      <c r="AS212" s="37"/>
      <c r="AT212" s="65"/>
      <c r="AU212" s="37"/>
      <c r="AV212" s="37"/>
      <c r="AW212" s="37"/>
      <c r="AX212" s="38"/>
      <c r="AY212" s="62"/>
      <c r="AZ212" s="37"/>
      <c r="BA212" s="37"/>
      <c r="BB212" s="65"/>
      <c r="BC212" s="215"/>
    </row>
    <row r="213" spans="1:55" s="77" customFormat="1" ht="12" customHeight="1" x14ac:dyDescent="0.15">
      <c r="A213" s="75">
        <v>5.01</v>
      </c>
      <c r="B213" s="76" t="s">
        <v>330</v>
      </c>
      <c r="C213" s="220">
        <f>SUM(C215:C222)</f>
        <v>30702290.88064</v>
      </c>
      <c r="D213" s="221">
        <f t="shared" ref="D213:E213" si="771">SUM(D215:D222)</f>
        <v>20035893.949169997</v>
      </c>
      <c r="E213" s="221">
        <f t="shared" si="771"/>
        <v>10666396.931469999</v>
      </c>
      <c r="F213" s="64">
        <f>+D213/C213</f>
        <v>0.65258628507764116</v>
      </c>
      <c r="G213" s="220">
        <f>SUM(G215:G222)</f>
        <v>21933844.402919997</v>
      </c>
      <c r="H213" s="221">
        <f t="shared" ref="H213:I213" si="772">SUM(H215:H222)</f>
        <v>18958291.440370001</v>
      </c>
      <c r="I213" s="221">
        <f t="shared" si="772"/>
        <v>2975552.9625499975</v>
      </c>
      <c r="J213" s="64">
        <f>+H213/G213</f>
        <v>0.86433965209701824</v>
      </c>
      <c r="K213" s="220">
        <f>SUM(K215:K222)</f>
        <v>27699667.803460002</v>
      </c>
      <c r="L213" s="221">
        <f t="shared" ref="L213:M213" si="773">SUM(L215:L222)</f>
        <v>13284248.96132</v>
      </c>
      <c r="M213" s="221">
        <f t="shared" si="773"/>
        <v>14415418.842140004</v>
      </c>
      <c r="N213" s="64">
        <f>+L213/K213</f>
        <v>0.47958152623262312</v>
      </c>
      <c r="O213" s="220">
        <f>SUM(O215:O222)</f>
        <v>29922404.918900002</v>
      </c>
      <c r="P213" s="221">
        <f t="shared" ref="P213:Q213" si="774">SUM(P215:P222)</f>
        <v>19068564.226669997</v>
      </c>
      <c r="Q213" s="221">
        <f t="shared" si="774"/>
        <v>10853840.692230001</v>
      </c>
      <c r="R213" s="64">
        <f>+P213/O213</f>
        <v>0.63726710063420233</v>
      </c>
      <c r="S213" s="220">
        <f>SUM(S215:S222)</f>
        <v>37247974.279899999</v>
      </c>
      <c r="T213" s="221">
        <f t="shared" ref="T213:U213" si="775">SUM(T215:T222)</f>
        <v>21704911.106830001</v>
      </c>
      <c r="U213" s="221">
        <f t="shared" si="775"/>
        <v>15543063.173069997</v>
      </c>
      <c r="V213" s="64">
        <f>+T213/S213</f>
        <v>0.58271386636299705</v>
      </c>
      <c r="W213" s="220">
        <f>SUM(W215:W222)</f>
        <v>47809206.896139994</v>
      </c>
      <c r="X213" s="221">
        <f t="shared" ref="X213:Y213" si="776">SUM(X215:X222)</f>
        <v>28814675.530219998</v>
      </c>
      <c r="Y213" s="221">
        <f t="shared" si="776"/>
        <v>18994531.365919996</v>
      </c>
      <c r="Z213" s="64">
        <f>+X213/W213</f>
        <v>0.60270139165488701</v>
      </c>
      <c r="AA213" s="220">
        <f>SUM(AA215:AA222)</f>
        <v>61674736.897699989</v>
      </c>
      <c r="AB213" s="221">
        <f t="shared" ref="AB213" si="777">SUM(AB215:AB222)</f>
        <v>46384530.130120002</v>
      </c>
      <c r="AC213" s="221">
        <f>+AA213-AB213</f>
        <v>15290206.767579988</v>
      </c>
      <c r="AD213" s="64">
        <f>+AB213/AA213</f>
        <v>0.7520831456007363</v>
      </c>
      <c r="AE213" s="220">
        <f>SUM(AE215:AE222)</f>
        <v>94026298.37647</v>
      </c>
      <c r="AF213" s="221">
        <f t="shared" ref="AF213" si="778">SUM(AF215:AF222)</f>
        <v>54044821.314270005</v>
      </c>
      <c r="AG213" s="221">
        <f>+AE213-AF213</f>
        <v>39981477.062199995</v>
      </c>
      <c r="AH213" s="64">
        <f>+AF213/AE213</f>
        <v>0.57478410027246885</v>
      </c>
      <c r="AI213" s="220">
        <f>SUM(AI215:AI222)</f>
        <v>79180796.523839995</v>
      </c>
      <c r="AJ213" s="221">
        <f t="shared" ref="AJ213" si="779">SUM(AJ215:AJ222)</f>
        <v>51350713.928820007</v>
      </c>
      <c r="AK213" s="221">
        <f>+AI213-AJ213</f>
        <v>27830082.595019989</v>
      </c>
      <c r="AL213" s="64">
        <f>+AJ213/AI213</f>
        <v>0.64852484672036836</v>
      </c>
      <c r="AM213" s="34">
        <f>SUM(AM215:AM222)</f>
        <v>81546900.23985</v>
      </c>
      <c r="AN213" s="34">
        <f t="shared" ref="AN213" si="780">SUM(AN215:AN222)</f>
        <v>52909507.996659994</v>
      </c>
      <c r="AO213" s="34">
        <f>+AM213-AN213</f>
        <v>28637392.243190005</v>
      </c>
      <c r="AP213" s="63">
        <f>+AN213/AM213</f>
        <v>0.64882304343929431</v>
      </c>
      <c r="AQ213" s="61">
        <f>SUM(AQ215:AQ222)</f>
        <v>113598152.90666001</v>
      </c>
      <c r="AR213" s="34">
        <f t="shared" ref="AR213" si="781">SUM(AR215:AR222)</f>
        <v>72149956.330379993</v>
      </c>
      <c r="AS213" s="34">
        <f>+AQ213-AR213</f>
        <v>41448196.576280013</v>
      </c>
      <c r="AT213" s="63">
        <f>+AR213/AQ213</f>
        <v>0.6351331820479803</v>
      </c>
      <c r="AU213" s="34">
        <f>SUM(AU215:AU222)</f>
        <v>67151742.947329998</v>
      </c>
      <c r="AV213" s="34">
        <f t="shared" ref="AV213" si="782">SUM(AV215:AV222)</f>
        <v>50116000.675079994</v>
      </c>
      <c r="AW213" s="34">
        <f>+AU213-AV213</f>
        <v>17035742.272250004</v>
      </c>
      <c r="AX213" s="35">
        <f>+AV213/AU213</f>
        <v>0.7463097527399718</v>
      </c>
      <c r="AY213" s="61">
        <f>SUM(AY215:AY222)</f>
        <v>88457615.244039997</v>
      </c>
      <c r="AZ213" s="34">
        <f t="shared" ref="AZ213" si="783">SUM(AZ215:AZ222)</f>
        <v>45165573.152199998</v>
      </c>
      <c r="BA213" s="34">
        <f>+AY213-AZ213</f>
        <v>43292042.091839999</v>
      </c>
      <c r="BB213" s="63">
        <f>+AZ213/AY213</f>
        <v>0.51058999304464203</v>
      </c>
      <c r="BC213" s="211">
        <f>SUM(BC215:BC222)</f>
        <v>148716139.60000002</v>
      </c>
    </row>
    <row r="214" spans="1:55" s="74" customFormat="1" ht="12" customHeight="1" x14ac:dyDescent="0.15">
      <c r="A214" s="80"/>
      <c r="B214" s="81"/>
      <c r="C214" s="222"/>
      <c r="D214" s="87"/>
      <c r="E214" s="87"/>
      <c r="F214" s="65"/>
      <c r="G214" s="222"/>
      <c r="H214" s="87"/>
      <c r="I214" s="87"/>
      <c r="J214" s="65"/>
      <c r="K214" s="222"/>
      <c r="L214" s="87"/>
      <c r="M214" s="87"/>
      <c r="N214" s="65"/>
      <c r="O214" s="222"/>
      <c r="P214" s="87"/>
      <c r="Q214" s="87"/>
      <c r="R214" s="65"/>
      <c r="S214" s="222"/>
      <c r="T214" s="87"/>
      <c r="U214" s="87"/>
      <c r="V214" s="65"/>
      <c r="W214" s="222"/>
      <c r="X214" s="87"/>
      <c r="Y214" s="87"/>
      <c r="Z214" s="65"/>
      <c r="AA214" s="222"/>
      <c r="AB214" s="87"/>
      <c r="AC214" s="87"/>
      <c r="AD214" s="65"/>
      <c r="AE214" s="222"/>
      <c r="AF214" s="87"/>
      <c r="AG214" s="87"/>
      <c r="AH214" s="65"/>
      <c r="AI214" s="222"/>
      <c r="AJ214" s="87"/>
      <c r="AK214" s="87"/>
      <c r="AL214" s="65"/>
      <c r="AM214" s="83"/>
      <c r="AN214" s="37"/>
      <c r="AO214" s="37"/>
      <c r="AP214" s="65"/>
      <c r="AQ214" s="82"/>
      <c r="AR214" s="37"/>
      <c r="AS214" s="37"/>
      <c r="AT214" s="65"/>
      <c r="AU214" s="83"/>
      <c r="AV214" s="37"/>
      <c r="AW214" s="37"/>
      <c r="AX214" s="38"/>
      <c r="AY214" s="82"/>
      <c r="AZ214" s="37"/>
      <c r="BA214" s="37"/>
      <c r="BB214" s="65"/>
      <c r="BC214" s="213"/>
    </row>
    <row r="215" spans="1:55" s="74" customFormat="1" ht="12" customHeight="1" x14ac:dyDescent="0.15">
      <c r="A215" s="80" t="s">
        <v>331</v>
      </c>
      <c r="B215" s="81" t="s">
        <v>332</v>
      </c>
      <c r="C215" s="222">
        <v>1374479.7</v>
      </c>
      <c r="D215" s="87">
        <v>516512.59258000006</v>
      </c>
      <c r="E215" s="87">
        <f t="shared" ref="E215:E222" si="784">+C215-D215</f>
        <v>857967.1074199999</v>
      </c>
      <c r="F215" s="65">
        <f t="shared" ref="F215:F222" si="785">+D215/C215</f>
        <v>0.37578771994959259</v>
      </c>
      <c r="G215" s="222">
        <v>927742.99999999988</v>
      </c>
      <c r="H215" s="87">
        <v>591897.62765000004</v>
      </c>
      <c r="I215" s="87">
        <f t="shared" ref="I215:I222" si="786">+G215-H215</f>
        <v>335845.37234999985</v>
      </c>
      <c r="J215" s="65">
        <f t="shared" ref="J215:J222" si="787">+H215/G215</f>
        <v>0.63799740623211398</v>
      </c>
      <c r="K215" s="222">
        <v>927210.60103000002</v>
      </c>
      <c r="L215" s="87">
        <v>736575.79483000003</v>
      </c>
      <c r="M215" s="87">
        <f t="shared" ref="M215:M222" si="788">+K215-L215</f>
        <v>190634.80619999999</v>
      </c>
      <c r="N215" s="65">
        <f t="shared" ref="N215:N222" si="789">+L215/K215</f>
        <v>0.79439966930033845</v>
      </c>
      <c r="O215" s="222">
        <v>682401.05500000017</v>
      </c>
      <c r="P215" s="87">
        <v>437993.36425000004</v>
      </c>
      <c r="Q215" s="87">
        <f t="shared" ref="Q215:Q222" si="790">+O215-P215</f>
        <v>244407.69075000013</v>
      </c>
      <c r="R215" s="65">
        <f t="shared" ref="R215:R222" si="791">+P215/O215</f>
        <v>0.64184156961773742</v>
      </c>
      <c r="S215" s="222">
        <v>744725.89999999991</v>
      </c>
      <c r="T215" s="87">
        <v>314049.22577000002</v>
      </c>
      <c r="U215" s="87">
        <f t="shared" ref="U215:U222" si="792">+S215-T215</f>
        <v>430676.67422999989</v>
      </c>
      <c r="V215" s="65">
        <f t="shared" ref="V215:V222" si="793">+T215/S215</f>
        <v>0.42169773573068969</v>
      </c>
      <c r="W215" s="222">
        <v>4059926.17</v>
      </c>
      <c r="X215" s="87">
        <v>871046.65058999998</v>
      </c>
      <c r="Y215" s="87">
        <f t="shared" ref="Y215:Y222" si="794">+W215-X215</f>
        <v>3188879.5194100002</v>
      </c>
      <c r="Z215" s="65">
        <f t="shared" ref="Z215:Z222" si="795">+X215/W215</f>
        <v>0.21454741148408618</v>
      </c>
      <c r="AA215" s="222">
        <v>2407762.4</v>
      </c>
      <c r="AB215" s="87">
        <v>1567405.6210700001</v>
      </c>
      <c r="AC215" s="87">
        <f t="shared" ref="AC215:AC222" si="796">+AA215-AB215</f>
        <v>840356.7789299998</v>
      </c>
      <c r="AD215" s="65">
        <f t="shared" ref="AD215:AD222" si="797">+AB215/AA215</f>
        <v>0.65098018852275463</v>
      </c>
      <c r="AE215" s="222">
        <v>2304480.548</v>
      </c>
      <c r="AF215" s="87">
        <v>1695090.84604</v>
      </c>
      <c r="AG215" s="87">
        <f t="shared" ref="AG215:AG222" si="798">+AE215-AF215</f>
        <v>609389.70195999998</v>
      </c>
      <c r="AH215" s="65">
        <f t="shared" ref="AH215:AH222" si="799">+AF215/AE215</f>
        <v>0.73556309577493562</v>
      </c>
      <c r="AI215" s="222">
        <v>4450164.3289999999</v>
      </c>
      <c r="AJ215" s="87">
        <v>797327.46971000009</v>
      </c>
      <c r="AK215" s="87">
        <f t="shared" ref="AK215:AK222" si="800">+AI215-AJ215</f>
        <v>3652836.8592900001</v>
      </c>
      <c r="AL215" s="65">
        <f t="shared" ref="AL215:AL222" si="801">+AJ215/AI215</f>
        <v>0.17916809599909048</v>
      </c>
      <c r="AM215" s="83">
        <v>4328253</v>
      </c>
      <c r="AN215" s="83">
        <v>931195.13195999991</v>
      </c>
      <c r="AO215" s="83">
        <f t="shared" ref="AO215:AO222" si="802">+AM215-AN215</f>
        <v>3397057.8680400001</v>
      </c>
      <c r="AP215" s="66">
        <f t="shared" ref="AP215:AP222" si="803">+AN215/AM215</f>
        <v>0.21514341512845944</v>
      </c>
      <c r="AQ215" s="82">
        <v>4553480.7368000001</v>
      </c>
      <c r="AR215" s="83">
        <v>884258.28558999987</v>
      </c>
      <c r="AS215" s="83">
        <f t="shared" ref="AS215:AS222" si="804">+AQ215-AR215</f>
        <v>3669222.4512100001</v>
      </c>
      <c r="AT215" s="66">
        <f t="shared" ref="AT215:AT222" si="805">+AR215/AQ215</f>
        <v>0.1941939225620663</v>
      </c>
      <c r="AU215" s="83">
        <v>2720731.0504699997</v>
      </c>
      <c r="AV215" s="83">
        <v>2303557.5909900004</v>
      </c>
      <c r="AW215" s="83">
        <f t="shared" ref="AW215:AW222" si="806">+AU215-AV215</f>
        <v>417173.45947999926</v>
      </c>
      <c r="AX215" s="39">
        <f t="shared" ref="AX215:AX222" si="807">+AV215/AU215</f>
        <v>0.84666861525767734</v>
      </c>
      <c r="AY215" s="82">
        <v>936897.10075999948</v>
      </c>
      <c r="AZ215" s="83">
        <v>360808.39910000004</v>
      </c>
      <c r="BA215" s="83">
        <f t="shared" ref="BA215:BA222" si="808">+AY215-AZ215</f>
        <v>576088.70165999944</v>
      </c>
      <c r="BB215" s="66">
        <f t="shared" ref="BB215:BB222" si="809">+AZ215/AY215</f>
        <v>0.38510995370496576</v>
      </c>
      <c r="BC215" s="213">
        <v>2751003</v>
      </c>
    </row>
    <row r="216" spans="1:55" s="74" customFormat="1" ht="12" customHeight="1" x14ac:dyDescent="0.15">
      <c r="A216" s="80" t="s">
        <v>333</v>
      </c>
      <c r="B216" s="81" t="s">
        <v>334</v>
      </c>
      <c r="C216" s="222">
        <v>1058282.2390300001</v>
      </c>
      <c r="D216" s="87">
        <v>820879.46124999993</v>
      </c>
      <c r="E216" s="87">
        <f t="shared" si="784"/>
        <v>237402.77778000012</v>
      </c>
      <c r="F216" s="65">
        <f t="shared" si="785"/>
        <v>0.7756715845504516</v>
      </c>
      <c r="G216" s="222">
        <v>913050.89999999991</v>
      </c>
      <c r="H216" s="87">
        <v>910679.48531999998</v>
      </c>
      <c r="I216" s="87">
        <f t="shared" si="786"/>
        <v>2371.4146799999289</v>
      </c>
      <c r="J216" s="65">
        <f t="shared" si="787"/>
        <v>0.99740275741472906</v>
      </c>
      <c r="K216" s="222">
        <v>231627.12578</v>
      </c>
      <c r="L216" s="87">
        <v>147665.87164999999</v>
      </c>
      <c r="M216" s="87">
        <f t="shared" si="788"/>
        <v>83961.254130000016</v>
      </c>
      <c r="N216" s="65">
        <f t="shared" si="789"/>
        <v>0.63751545140811094</v>
      </c>
      <c r="O216" s="222">
        <v>1619361.4</v>
      </c>
      <c r="P216" s="87">
        <v>1089841.73205</v>
      </c>
      <c r="Q216" s="87">
        <f t="shared" si="790"/>
        <v>529519.66794999992</v>
      </c>
      <c r="R216" s="65">
        <f t="shared" si="791"/>
        <v>0.67300710764749616</v>
      </c>
      <c r="S216" s="222">
        <v>2518350.5</v>
      </c>
      <c r="T216" s="87">
        <v>2417693.4887199998</v>
      </c>
      <c r="U216" s="87">
        <f t="shared" si="792"/>
        <v>100657.01128000021</v>
      </c>
      <c r="V216" s="65">
        <f t="shared" si="793"/>
        <v>0.96003057903179079</v>
      </c>
      <c r="W216" s="222">
        <v>5771583.9000000004</v>
      </c>
      <c r="X216" s="87">
        <v>5343391.9535899991</v>
      </c>
      <c r="Y216" s="87">
        <f t="shared" si="794"/>
        <v>428191.94641000126</v>
      </c>
      <c r="Z216" s="65">
        <f t="shared" si="795"/>
        <v>0.92581032281103959</v>
      </c>
      <c r="AA216" s="222">
        <v>5651399</v>
      </c>
      <c r="AB216" s="87">
        <v>5147997.1698099999</v>
      </c>
      <c r="AC216" s="87">
        <f t="shared" si="796"/>
        <v>503401.83019000012</v>
      </c>
      <c r="AD216" s="65">
        <f t="shared" si="797"/>
        <v>0.91092438700753564</v>
      </c>
      <c r="AE216" s="222">
        <v>1437725.2</v>
      </c>
      <c r="AF216" s="87">
        <v>280229.79521000001</v>
      </c>
      <c r="AG216" s="87">
        <f t="shared" si="798"/>
        <v>1157495.4047900001</v>
      </c>
      <c r="AH216" s="65">
        <f t="shared" si="799"/>
        <v>0.19491193116041927</v>
      </c>
      <c r="AI216" s="222">
        <v>2367096.6</v>
      </c>
      <c r="AJ216" s="87">
        <v>1047833.60147</v>
      </c>
      <c r="AK216" s="87">
        <f t="shared" si="800"/>
        <v>1319262.99853</v>
      </c>
      <c r="AL216" s="65">
        <f t="shared" si="801"/>
        <v>0.44266617655992574</v>
      </c>
      <c r="AM216" s="83">
        <v>4172884.5</v>
      </c>
      <c r="AN216" s="83">
        <v>2911382.4054999999</v>
      </c>
      <c r="AO216" s="83">
        <f t="shared" si="802"/>
        <v>1261502.0945000001</v>
      </c>
      <c r="AP216" s="66">
        <f t="shared" si="803"/>
        <v>0.69769062755031919</v>
      </c>
      <c r="AQ216" s="82">
        <v>1557331.2</v>
      </c>
      <c r="AR216" s="83">
        <v>1259529.7769800001</v>
      </c>
      <c r="AS216" s="83">
        <f t="shared" si="804"/>
        <v>297801.42301999987</v>
      </c>
      <c r="AT216" s="66">
        <f t="shared" si="805"/>
        <v>0.80877450922449901</v>
      </c>
      <c r="AU216" s="83">
        <v>1465103.9774800001</v>
      </c>
      <c r="AV216" s="83">
        <v>802167.66188999999</v>
      </c>
      <c r="AW216" s="83">
        <f t="shared" si="806"/>
        <v>662936.31559000013</v>
      </c>
      <c r="AX216" s="39">
        <f t="shared" si="807"/>
        <v>0.54751585841009043</v>
      </c>
      <c r="AY216" s="82">
        <v>1195859.878</v>
      </c>
      <c r="AZ216" s="83">
        <v>455424.98986999999</v>
      </c>
      <c r="BA216" s="83">
        <f t="shared" si="808"/>
        <v>740434.88813000009</v>
      </c>
      <c r="BB216" s="66">
        <f t="shared" si="809"/>
        <v>0.3808347434748538</v>
      </c>
      <c r="BC216" s="213">
        <v>2891320</v>
      </c>
    </row>
    <row r="217" spans="1:55" s="74" customFormat="1" ht="12" customHeight="1" x14ac:dyDescent="0.15">
      <c r="A217" s="80" t="s">
        <v>335</v>
      </c>
      <c r="B217" s="81" t="s">
        <v>336</v>
      </c>
      <c r="C217" s="222">
        <v>461329.13316000014</v>
      </c>
      <c r="D217" s="87">
        <v>206499.68265999999</v>
      </c>
      <c r="E217" s="87">
        <f t="shared" si="784"/>
        <v>254829.45050000015</v>
      </c>
      <c r="F217" s="65">
        <f t="shared" si="785"/>
        <v>0.44761899437289793</v>
      </c>
      <c r="G217" s="222">
        <v>406974.73220000009</v>
      </c>
      <c r="H217" s="87">
        <v>369282.50074000005</v>
      </c>
      <c r="I217" s="87">
        <f t="shared" si="786"/>
        <v>37692.231460000039</v>
      </c>
      <c r="J217" s="65">
        <f t="shared" si="787"/>
        <v>0.90738434483083119</v>
      </c>
      <c r="K217" s="222">
        <v>358487.06570000004</v>
      </c>
      <c r="L217" s="87">
        <v>298859.94903000002</v>
      </c>
      <c r="M217" s="87">
        <f t="shared" si="788"/>
        <v>59627.116670000018</v>
      </c>
      <c r="N217" s="65">
        <f t="shared" si="789"/>
        <v>0.83367010312193812</v>
      </c>
      <c r="O217" s="222">
        <v>465946.47260000004</v>
      </c>
      <c r="P217" s="87">
        <v>368369.25353000005</v>
      </c>
      <c r="Q217" s="87">
        <f t="shared" si="790"/>
        <v>97577.219069999992</v>
      </c>
      <c r="R217" s="65">
        <f t="shared" si="791"/>
        <v>0.79058277118074272</v>
      </c>
      <c r="S217" s="222">
        <v>784734</v>
      </c>
      <c r="T217" s="87">
        <v>425465.67687999993</v>
      </c>
      <c r="U217" s="87">
        <f t="shared" si="792"/>
        <v>359268.32312000007</v>
      </c>
      <c r="V217" s="65">
        <f t="shared" si="793"/>
        <v>0.54217821182719228</v>
      </c>
      <c r="W217" s="222">
        <v>852973.90000000014</v>
      </c>
      <c r="X217" s="87">
        <v>290782.63039000001</v>
      </c>
      <c r="Y217" s="87">
        <f t="shared" si="794"/>
        <v>562191.26961000008</v>
      </c>
      <c r="Z217" s="65">
        <f t="shared" si="795"/>
        <v>0.34090448768713788</v>
      </c>
      <c r="AA217" s="222">
        <v>915217.10000000009</v>
      </c>
      <c r="AB217" s="87">
        <v>647887.09065000003</v>
      </c>
      <c r="AC217" s="87">
        <f t="shared" si="796"/>
        <v>267330.00935000007</v>
      </c>
      <c r="AD217" s="65">
        <f t="shared" si="797"/>
        <v>0.70790535999600523</v>
      </c>
      <c r="AE217" s="222">
        <v>1214362.8271999999</v>
      </c>
      <c r="AF217" s="87">
        <v>539779.52816999995</v>
      </c>
      <c r="AG217" s="87">
        <f t="shared" si="798"/>
        <v>674583.29902999999</v>
      </c>
      <c r="AH217" s="65">
        <f t="shared" si="799"/>
        <v>0.44449608970211074</v>
      </c>
      <c r="AI217" s="222">
        <v>1173070.9848499999</v>
      </c>
      <c r="AJ217" s="87">
        <v>911460.10875000001</v>
      </c>
      <c r="AK217" s="87">
        <f t="shared" si="800"/>
        <v>261610.87609999988</v>
      </c>
      <c r="AL217" s="65">
        <f t="shared" si="801"/>
        <v>0.77698632096551945</v>
      </c>
      <c r="AM217" s="83">
        <v>739308.87699999998</v>
      </c>
      <c r="AN217" s="83">
        <v>505523.13572000002</v>
      </c>
      <c r="AO217" s="83">
        <f t="shared" si="802"/>
        <v>233785.74127999996</v>
      </c>
      <c r="AP217" s="66">
        <f t="shared" si="803"/>
        <v>0.68377798704559589</v>
      </c>
      <c r="AQ217" s="82">
        <v>4039725.4200000004</v>
      </c>
      <c r="AR217" s="83">
        <v>716062.87445</v>
      </c>
      <c r="AS217" s="83">
        <f t="shared" si="804"/>
        <v>3323662.5455500004</v>
      </c>
      <c r="AT217" s="66">
        <f t="shared" si="805"/>
        <v>0.17725533297508125</v>
      </c>
      <c r="AU217" s="83">
        <v>2826625.6156000001</v>
      </c>
      <c r="AV217" s="83">
        <v>237614.23099000001</v>
      </c>
      <c r="AW217" s="83">
        <f t="shared" si="806"/>
        <v>2589011.3846100001</v>
      </c>
      <c r="AX217" s="39">
        <f t="shared" si="807"/>
        <v>8.4062859148597319E-2</v>
      </c>
      <c r="AY217" s="82">
        <v>1267181.7962</v>
      </c>
      <c r="AZ217" s="83">
        <v>313571.47827999998</v>
      </c>
      <c r="BA217" s="83">
        <f t="shared" si="808"/>
        <v>953610.31792000006</v>
      </c>
      <c r="BB217" s="66">
        <f t="shared" si="809"/>
        <v>0.24745579459895337</v>
      </c>
      <c r="BC217" s="213">
        <v>7735108.5</v>
      </c>
    </row>
    <row r="218" spans="1:55" s="74" customFormat="1" ht="12" customHeight="1" x14ac:dyDescent="0.15">
      <c r="A218" s="80" t="s">
        <v>337</v>
      </c>
      <c r="B218" s="81" t="s">
        <v>338</v>
      </c>
      <c r="C218" s="222">
        <v>812191.65469999996</v>
      </c>
      <c r="D218" s="87">
        <v>582710.42317999993</v>
      </c>
      <c r="E218" s="87">
        <f t="shared" si="784"/>
        <v>229481.23152000003</v>
      </c>
      <c r="F218" s="65">
        <f t="shared" si="785"/>
        <v>0.71745433458711938</v>
      </c>
      <c r="G218" s="222">
        <v>686058.60000000021</v>
      </c>
      <c r="H218" s="87">
        <v>604574.39748999989</v>
      </c>
      <c r="I218" s="87">
        <f t="shared" si="786"/>
        <v>81484.202510000323</v>
      </c>
      <c r="J218" s="65">
        <f t="shared" si="787"/>
        <v>0.88122850947426312</v>
      </c>
      <c r="K218" s="222">
        <v>360715.51608000009</v>
      </c>
      <c r="L218" s="87">
        <v>299178.84720000002</v>
      </c>
      <c r="M218" s="87">
        <f t="shared" si="788"/>
        <v>61536.66888000007</v>
      </c>
      <c r="N218" s="65">
        <f t="shared" si="789"/>
        <v>0.82940387608291188</v>
      </c>
      <c r="O218" s="222">
        <v>811393.49179999996</v>
      </c>
      <c r="P218" s="87">
        <v>629069.15801999997</v>
      </c>
      <c r="Q218" s="87">
        <f t="shared" si="790"/>
        <v>182324.33377999999</v>
      </c>
      <c r="R218" s="65">
        <f t="shared" si="791"/>
        <v>0.77529480378807247</v>
      </c>
      <c r="S218" s="222">
        <v>888309.86399999994</v>
      </c>
      <c r="T218" s="87">
        <v>678997.29477000004</v>
      </c>
      <c r="U218" s="87">
        <f t="shared" si="792"/>
        <v>209312.56922999991</v>
      </c>
      <c r="V218" s="65">
        <f t="shared" si="793"/>
        <v>0.76436986944231444</v>
      </c>
      <c r="W218" s="222">
        <v>1530482.7400000002</v>
      </c>
      <c r="X218" s="87">
        <v>1282996.95325</v>
      </c>
      <c r="Y218" s="87">
        <f t="shared" si="794"/>
        <v>247485.7867500002</v>
      </c>
      <c r="Z218" s="65">
        <f t="shared" si="795"/>
        <v>0.83829560420263205</v>
      </c>
      <c r="AA218" s="222">
        <v>1955016.36</v>
      </c>
      <c r="AB218" s="87">
        <v>1697349.8881400002</v>
      </c>
      <c r="AC218" s="87">
        <f t="shared" si="796"/>
        <v>257666.47185999993</v>
      </c>
      <c r="AD218" s="65">
        <f t="shared" si="797"/>
        <v>0.86820239608634275</v>
      </c>
      <c r="AE218" s="222">
        <v>2805324.4951599999</v>
      </c>
      <c r="AF218" s="87">
        <v>1402292.8312300001</v>
      </c>
      <c r="AG218" s="87">
        <f t="shared" si="798"/>
        <v>1403031.6639299998</v>
      </c>
      <c r="AH218" s="65">
        <f t="shared" si="799"/>
        <v>0.49986831600029258</v>
      </c>
      <c r="AI218" s="222">
        <v>2511263.4066900001</v>
      </c>
      <c r="AJ218" s="87">
        <v>1878094.1313400001</v>
      </c>
      <c r="AK218" s="87">
        <f t="shared" si="800"/>
        <v>633169.27535000001</v>
      </c>
      <c r="AL218" s="65">
        <f t="shared" si="801"/>
        <v>0.74786823490389798</v>
      </c>
      <c r="AM218" s="83">
        <v>2687551.9283600003</v>
      </c>
      <c r="AN218" s="83">
        <v>1986017.4816100001</v>
      </c>
      <c r="AO218" s="83">
        <f t="shared" si="802"/>
        <v>701534.44675000012</v>
      </c>
      <c r="AP218" s="66">
        <f t="shared" si="803"/>
        <v>0.73896897047935706</v>
      </c>
      <c r="AQ218" s="82">
        <v>2224159.8895999994</v>
      </c>
      <c r="AR218" s="83">
        <v>1428032.93188</v>
      </c>
      <c r="AS218" s="83">
        <f t="shared" si="804"/>
        <v>796126.95771999937</v>
      </c>
      <c r="AT218" s="66">
        <f t="shared" si="805"/>
        <v>0.64205497930134081</v>
      </c>
      <c r="AU218" s="83">
        <v>1124691.638</v>
      </c>
      <c r="AV218" s="83">
        <v>714366.09334999986</v>
      </c>
      <c r="AW218" s="83">
        <f t="shared" si="806"/>
        <v>410325.54465000017</v>
      </c>
      <c r="AX218" s="39">
        <f t="shared" si="807"/>
        <v>0.63516618174589812</v>
      </c>
      <c r="AY218" s="82">
        <v>2972070.0184899997</v>
      </c>
      <c r="AZ218" s="83">
        <v>1261026.9995299999</v>
      </c>
      <c r="BA218" s="83">
        <f t="shared" si="808"/>
        <v>1711043.0189599998</v>
      </c>
      <c r="BB218" s="66">
        <f t="shared" si="809"/>
        <v>0.42429249367775046</v>
      </c>
      <c r="BC218" s="213">
        <v>2197461</v>
      </c>
    </row>
    <row r="219" spans="1:55" s="74" customFormat="1" ht="12" customHeight="1" x14ac:dyDescent="0.15">
      <c r="A219" s="80" t="s">
        <v>339</v>
      </c>
      <c r="B219" s="81" t="s">
        <v>340</v>
      </c>
      <c r="C219" s="222">
        <v>6179432.9079099996</v>
      </c>
      <c r="D219" s="87">
        <v>4280530.8010200001</v>
      </c>
      <c r="E219" s="87">
        <f t="shared" si="784"/>
        <v>1898902.1068899995</v>
      </c>
      <c r="F219" s="65">
        <f t="shared" si="785"/>
        <v>0.69270608886143825</v>
      </c>
      <c r="G219" s="222">
        <v>3317203.3641700004</v>
      </c>
      <c r="H219" s="87">
        <v>2988537.3308699997</v>
      </c>
      <c r="I219" s="87">
        <f t="shared" si="786"/>
        <v>328666.03330000071</v>
      </c>
      <c r="J219" s="65">
        <f t="shared" si="787"/>
        <v>0.90092074641850106</v>
      </c>
      <c r="K219" s="222">
        <v>2701184.6364699993</v>
      </c>
      <c r="L219" s="87">
        <v>1972758.2881499999</v>
      </c>
      <c r="M219" s="87">
        <f t="shared" si="788"/>
        <v>728426.34831999941</v>
      </c>
      <c r="N219" s="65">
        <f t="shared" si="789"/>
        <v>0.73033078210013369</v>
      </c>
      <c r="O219" s="222">
        <v>3857118.1</v>
      </c>
      <c r="P219" s="87">
        <v>3298365.8918099999</v>
      </c>
      <c r="Q219" s="87">
        <f t="shared" si="790"/>
        <v>558752.20819000015</v>
      </c>
      <c r="R219" s="65">
        <f t="shared" si="791"/>
        <v>0.85513738659181837</v>
      </c>
      <c r="S219" s="222">
        <v>5742967</v>
      </c>
      <c r="T219" s="87">
        <v>4708127.8039999995</v>
      </c>
      <c r="U219" s="87">
        <f t="shared" si="792"/>
        <v>1034839.1960000005</v>
      </c>
      <c r="V219" s="65">
        <f t="shared" si="793"/>
        <v>0.8198075670642021</v>
      </c>
      <c r="W219" s="222">
        <v>7725785.5325000007</v>
      </c>
      <c r="X219" s="87">
        <v>5147368.1603199998</v>
      </c>
      <c r="Y219" s="87">
        <f t="shared" si="794"/>
        <v>2578417.3721800009</v>
      </c>
      <c r="Z219" s="65">
        <f t="shared" si="795"/>
        <v>0.66625822560911208</v>
      </c>
      <c r="AA219" s="222">
        <v>8729041.8650000002</v>
      </c>
      <c r="AB219" s="87">
        <v>5306810.4465599991</v>
      </c>
      <c r="AC219" s="87">
        <f t="shared" si="796"/>
        <v>3422231.4184400011</v>
      </c>
      <c r="AD219" s="65">
        <f t="shared" si="797"/>
        <v>0.60794879078747543</v>
      </c>
      <c r="AE219" s="222">
        <v>20436438.273479998</v>
      </c>
      <c r="AF219" s="87">
        <v>9665520.0412000008</v>
      </c>
      <c r="AG219" s="87">
        <f t="shared" si="798"/>
        <v>10770918.232279997</v>
      </c>
      <c r="AH219" s="65">
        <f t="shared" si="799"/>
        <v>0.4729552142039728</v>
      </c>
      <c r="AI219" s="222">
        <v>19304275.17447</v>
      </c>
      <c r="AJ219" s="87">
        <v>9609301.8073299993</v>
      </c>
      <c r="AK219" s="87">
        <f t="shared" si="800"/>
        <v>9694973.3671400007</v>
      </c>
      <c r="AL219" s="65">
        <f t="shared" si="801"/>
        <v>0.49778102106824235</v>
      </c>
      <c r="AM219" s="83">
        <v>14968684.300000001</v>
      </c>
      <c r="AN219" s="83">
        <v>9614487.9501699992</v>
      </c>
      <c r="AO219" s="83">
        <f t="shared" si="802"/>
        <v>5354196.3498300016</v>
      </c>
      <c r="AP219" s="66">
        <f t="shared" si="803"/>
        <v>0.6423068158482037</v>
      </c>
      <c r="AQ219" s="82">
        <v>15576743.29181</v>
      </c>
      <c r="AR219" s="83">
        <v>7834215.1701800004</v>
      </c>
      <c r="AS219" s="83">
        <f t="shared" si="804"/>
        <v>7742528.12163</v>
      </c>
      <c r="AT219" s="66">
        <f t="shared" si="805"/>
        <v>0.50294307503283464</v>
      </c>
      <c r="AU219" s="83">
        <v>17768542.563999999</v>
      </c>
      <c r="AV219" s="83">
        <v>12675220.206729999</v>
      </c>
      <c r="AW219" s="83">
        <f t="shared" si="806"/>
        <v>5093322.3572700005</v>
      </c>
      <c r="AX219" s="39">
        <f t="shared" si="807"/>
        <v>0.71335170912726742</v>
      </c>
      <c r="AY219" s="82">
        <v>23555595.095520001</v>
      </c>
      <c r="AZ219" s="83">
        <v>12345087.555600001</v>
      </c>
      <c r="BA219" s="83">
        <f t="shared" si="808"/>
        <v>11210507.53992</v>
      </c>
      <c r="BB219" s="66">
        <f t="shared" si="809"/>
        <v>0.52408302594519851</v>
      </c>
      <c r="BC219" s="213">
        <v>36872934.700000003</v>
      </c>
    </row>
    <row r="220" spans="1:55" s="74" customFormat="1" ht="12" customHeight="1" x14ac:dyDescent="0.15">
      <c r="A220" s="80" t="s">
        <v>341</v>
      </c>
      <c r="B220" s="81" t="s">
        <v>342</v>
      </c>
      <c r="C220" s="222">
        <v>17604560.47013</v>
      </c>
      <c r="D220" s="87">
        <v>11596855.64731</v>
      </c>
      <c r="E220" s="87">
        <f t="shared" si="784"/>
        <v>6007704.8228200004</v>
      </c>
      <c r="F220" s="65">
        <f t="shared" si="785"/>
        <v>0.65874156114187632</v>
      </c>
      <c r="G220" s="222">
        <v>13189545.131349996</v>
      </c>
      <c r="H220" s="87">
        <v>11268139.89466</v>
      </c>
      <c r="I220" s="87">
        <f t="shared" si="786"/>
        <v>1921405.236689996</v>
      </c>
      <c r="J220" s="65">
        <f t="shared" si="787"/>
        <v>0.85432361635254261</v>
      </c>
      <c r="K220" s="222">
        <v>21522653.339420002</v>
      </c>
      <c r="L220" s="87">
        <v>8486287.4114999995</v>
      </c>
      <c r="M220" s="87">
        <f t="shared" si="788"/>
        <v>13036365.927920002</v>
      </c>
      <c r="N220" s="65">
        <f t="shared" si="789"/>
        <v>0.39429559532777803</v>
      </c>
      <c r="O220" s="222">
        <v>19255925.705499999</v>
      </c>
      <c r="P220" s="87">
        <v>10735523.700289998</v>
      </c>
      <c r="Q220" s="87">
        <f t="shared" si="790"/>
        <v>8520402.005210001</v>
      </c>
      <c r="R220" s="65">
        <f t="shared" si="791"/>
        <v>0.55751792276720569</v>
      </c>
      <c r="S220" s="222">
        <v>23020264.333099999</v>
      </c>
      <c r="T220" s="87">
        <v>10591653.126680002</v>
      </c>
      <c r="U220" s="87">
        <f t="shared" si="792"/>
        <v>12428611.206419997</v>
      </c>
      <c r="V220" s="65">
        <f t="shared" si="793"/>
        <v>0.46010128178461662</v>
      </c>
      <c r="W220" s="222">
        <v>21280955.138899997</v>
      </c>
      <c r="X220" s="87">
        <v>12228187.33777</v>
      </c>
      <c r="Y220" s="87">
        <f t="shared" si="794"/>
        <v>9052767.8011299968</v>
      </c>
      <c r="Z220" s="65">
        <f t="shared" si="795"/>
        <v>0.57460707275388156</v>
      </c>
      <c r="AA220" s="222">
        <v>35678475.31499999</v>
      </c>
      <c r="AB220" s="87">
        <v>26932941.411010001</v>
      </c>
      <c r="AC220" s="87">
        <f t="shared" si="796"/>
        <v>8745533.9039899893</v>
      </c>
      <c r="AD220" s="65">
        <f t="shared" si="797"/>
        <v>0.75487927029456947</v>
      </c>
      <c r="AE220" s="222">
        <v>53990556.651000001</v>
      </c>
      <c r="AF220" s="87">
        <v>34117005.991630003</v>
      </c>
      <c r="AG220" s="87">
        <f t="shared" si="798"/>
        <v>19873550.659369998</v>
      </c>
      <c r="AH220" s="65">
        <f t="shared" si="799"/>
        <v>0.63190691313233749</v>
      </c>
      <c r="AI220" s="222">
        <v>37079702.105599999</v>
      </c>
      <c r="AJ220" s="87">
        <v>29208391.564139999</v>
      </c>
      <c r="AK220" s="87">
        <f t="shared" si="800"/>
        <v>7871310.54146</v>
      </c>
      <c r="AL220" s="65">
        <f t="shared" si="801"/>
        <v>0.7877191537557896</v>
      </c>
      <c r="AM220" s="83">
        <v>43849094.797970004</v>
      </c>
      <c r="AN220" s="83">
        <v>29171975.622559998</v>
      </c>
      <c r="AO220" s="83">
        <f t="shared" si="802"/>
        <v>14677119.175410006</v>
      </c>
      <c r="AP220" s="66">
        <f t="shared" si="803"/>
        <v>0.6652811365198471</v>
      </c>
      <c r="AQ220" s="82">
        <v>74401024.234439999</v>
      </c>
      <c r="AR220" s="83">
        <v>53571775.611599997</v>
      </c>
      <c r="AS220" s="83">
        <f t="shared" si="804"/>
        <v>20829248.622840002</v>
      </c>
      <c r="AT220" s="66">
        <f t="shared" si="805"/>
        <v>0.72004083495939009</v>
      </c>
      <c r="AU220" s="83">
        <v>35403923.120999999</v>
      </c>
      <c r="AV220" s="83">
        <v>29517683.712529998</v>
      </c>
      <c r="AW220" s="83">
        <f t="shared" si="806"/>
        <v>5886239.4084700011</v>
      </c>
      <c r="AX220" s="39">
        <f t="shared" si="807"/>
        <v>0.83374047592543354</v>
      </c>
      <c r="AY220" s="82">
        <v>49556594.710809998</v>
      </c>
      <c r="AZ220" s="83">
        <v>25491251.349819999</v>
      </c>
      <c r="BA220" s="83">
        <f t="shared" si="808"/>
        <v>24065343.360989999</v>
      </c>
      <c r="BB220" s="66">
        <f t="shared" si="809"/>
        <v>0.51438666233173358</v>
      </c>
      <c r="BC220" s="213">
        <v>87239320.400000006</v>
      </c>
    </row>
    <row r="221" spans="1:55" s="74" customFormat="1" ht="12" customHeight="1" x14ac:dyDescent="0.15">
      <c r="A221" s="80" t="s">
        <v>343</v>
      </c>
      <c r="B221" s="81" t="s">
        <v>344</v>
      </c>
      <c r="C221" s="222">
        <v>24196.619770000005</v>
      </c>
      <c r="D221" s="87">
        <v>22271.821189999999</v>
      </c>
      <c r="E221" s="87">
        <f t="shared" si="784"/>
        <v>1924.798580000006</v>
      </c>
      <c r="F221" s="65">
        <f t="shared" si="785"/>
        <v>0.92045175738197726</v>
      </c>
      <c r="G221" s="222">
        <v>18522.500000000004</v>
      </c>
      <c r="H221" s="87">
        <v>17397.647369999999</v>
      </c>
      <c r="I221" s="87">
        <f t="shared" si="786"/>
        <v>1124.8526300000049</v>
      </c>
      <c r="J221" s="65">
        <f t="shared" si="787"/>
        <v>0.93927101471183672</v>
      </c>
      <c r="K221" s="222">
        <v>5450.7</v>
      </c>
      <c r="L221" s="87">
        <v>5100.6729999999998</v>
      </c>
      <c r="M221" s="87">
        <f t="shared" si="788"/>
        <v>350.02700000000004</v>
      </c>
      <c r="N221" s="65">
        <f t="shared" si="789"/>
        <v>0.93578311042618378</v>
      </c>
      <c r="O221" s="222">
        <v>40327.229200000002</v>
      </c>
      <c r="P221" s="87">
        <v>36699.994400000003</v>
      </c>
      <c r="Q221" s="87">
        <f t="shared" si="790"/>
        <v>3627.2347999999984</v>
      </c>
      <c r="R221" s="65">
        <f t="shared" si="791"/>
        <v>0.91005494619997351</v>
      </c>
      <c r="S221" s="222">
        <v>36561.5</v>
      </c>
      <c r="T221" s="87">
        <v>31377.610540000001</v>
      </c>
      <c r="U221" s="87">
        <f t="shared" si="792"/>
        <v>5183.8894599999985</v>
      </c>
      <c r="V221" s="65">
        <f t="shared" si="793"/>
        <v>0.8582145300384284</v>
      </c>
      <c r="W221" s="222">
        <v>32321.4</v>
      </c>
      <c r="X221" s="87">
        <v>29129.909229999997</v>
      </c>
      <c r="Y221" s="87">
        <f t="shared" si="794"/>
        <v>3191.490770000004</v>
      </c>
      <c r="Z221" s="65">
        <f t="shared" si="795"/>
        <v>0.90125765684654735</v>
      </c>
      <c r="AA221" s="222">
        <v>80920.899999999994</v>
      </c>
      <c r="AB221" s="87">
        <v>19081.483299999996</v>
      </c>
      <c r="AC221" s="87">
        <f t="shared" si="796"/>
        <v>61839.416700000002</v>
      </c>
      <c r="AD221" s="65">
        <f t="shared" si="797"/>
        <v>0.23580414083382659</v>
      </c>
      <c r="AE221" s="222">
        <v>133445.70000000001</v>
      </c>
      <c r="AF221" s="87">
        <v>21415.236130000001</v>
      </c>
      <c r="AG221" s="87">
        <f t="shared" si="798"/>
        <v>112030.46387000001</v>
      </c>
      <c r="AH221" s="65">
        <f t="shared" si="799"/>
        <v>0.16047902727476418</v>
      </c>
      <c r="AI221" s="222">
        <v>82976.800000000003</v>
      </c>
      <c r="AJ221" s="87">
        <v>69069.045230000003</v>
      </c>
      <c r="AK221" s="87">
        <f t="shared" si="800"/>
        <v>13907.75477</v>
      </c>
      <c r="AL221" s="65">
        <f t="shared" si="801"/>
        <v>0.83238983944909906</v>
      </c>
      <c r="AM221" s="83">
        <v>52227</v>
      </c>
      <c r="AN221" s="83">
        <v>22174.695460000003</v>
      </c>
      <c r="AO221" s="83">
        <f t="shared" si="802"/>
        <v>30052.304539999997</v>
      </c>
      <c r="AP221" s="66">
        <f t="shared" si="803"/>
        <v>0.42458298313133058</v>
      </c>
      <c r="AQ221" s="82">
        <v>29822.314399999999</v>
      </c>
      <c r="AR221" s="83">
        <v>27948.985780000003</v>
      </c>
      <c r="AS221" s="83">
        <f t="shared" si="804"/>
        <v>1873.3286199999966</v>
      </c>
      <c r="AT221" s="66">
        <f t="shared" si="805"/>
        <v>0.93718366070206827</v>
      </c>
      <c r="AU221" s="83">
        <v>13438.698469999999</v>
      </c>
      <c r="AV221" s="83">
        <v>7525.3912699999992</v>
      </c>
      <c r="AW221" s="83">
        <f t="shared" si="806"/>
        <v>5913.3072000000002</v>
      </c>
      <c r="AX221" s="39">
        <f t="shared" si="807"/>
        <v>0.55997917408440812</v>
      </c>
      <c r="AY221" s="82">
        <v>87333</v>
      </c>
      <c r="AZ221" s="83">
        <v>14030.294460000001</v>
      </c>
      <c r="BA221" s="83">
        <f t="shared" si="808"/>
        <v>73302.705539999995</v>
      </c>
      <c r="BB221" s="66">
        <f t="shared" si="809"/>
        <v>0.16065283981999934</v>
      </c>
      <c r="BC221" s="213">
        <v>102799.6</v>
      </c>
    </row>
    <row r="222" spans="1:55" s="74" customFormat="1" ht="12" customHeight="1" x14ac:dyDescent="0.15">
      <c r="A222" s="80" t="s">
        <v>345</v>
      </c>
      <c r="B222" s="81" t="s">
        <v>346</v>
      </c>
      <c r="C222" s="222">
        <v>3187818.1559400004</v>
      </c>
      <c r="D222" s="87">
        <v>2009633.5199800001</v>
      </c>
      <c r="E222" s="87">
        <f t="shared" si="784"/>
        <v>1178184.6359600003</v>
      </c>
      <c r="F222" s="65">
        <f t="shared" si="785"/>
        <v>0.6304103376271204</v>
      </c>
      <c r="G222" s="222">
        <v>2474746.1751999999</v>
      </c>
      <c r="H222" s="87">
        <v>2207782.5562699996</v>
      </c>
      <c r="I222" s="87">
        <f t="shared" si="786"/>
        <v>266963.61893000035</v>
      </c>
      <c r="J222" s="65">
        <f t="shared" si="787"/>
        <v>0.89212484835604389</v>
      </c>
      <c r="K222" s="222">
        <v>1592338.81898</v>
      </c>
      <c r="L222" s="87">
        <v>1337822.1259599999</v>
      </c>
      <c r="M222" s="87">
        <f t="shared" si="788"/>
        <v>254516.69302000012</v>
      </c>
      <c r="N222" s="65">
        <f t="shared" si="789"/>
        <v>0.84016172312935566</v>
      </c>
      <c r="O222" s="222">
        <v>3189931.4647999997</v>
      </c>
      <c r="P222" s="87">
        <v>2472701.1323199999</v>
      </c>
      <c r="Q222" s="87">
        <f t="shared" si="790"/>
        <v>717230.33247999987</v>
      </c>
      <c r="R222" s="65">
        <f t="shared" si="791"/>
        <v>0.77515807458735853</v>
      </c>
      <c r="S222" s="222">
        <v>3512061.1828000001</v>
      </c>
      <c r="T222" s="87">
        <v>2537546.87947</v>
      </c>
      <c r="U222" s="87">
        <f t="shared" si="792"/>
        <v>974514.30333000002</v>
      </c>
      <c r="V222" s="65">
        <f t="shared" si="793"/>
        <v>0.72252354027811505</v>
      </c>
      <c r="W222" s="222">
        <v>6555178.1147399992</v>
      </c>
      <c r="X222" s="87">
        <v>3621771.9350800002</v>
      </c>
      <c r="Y222" s="87">
        <f t="shared" si="794"/>
        <v>2933406.179659999</v>
      </c>
      <c r="Z222" s="65">
        <f t="shared" si="795"/>
        <v>0.55250549591262355</v>
      </c>
      <c r="AA222" s="222">
        <v>6256903.9576999974</v>
      </c>
      <c r="AB222" s="87">
        <v>5065057.0195800001</v>
      </c>
      <c r="AC222" s="87">
        <f t="shared" si="796"/>
        <v>1191846.9381199973</v>
      </c>
      <c r="AD222" s="65">
        <f t="shared" si="797"/>
        <v>0.80951490606576071</v>
      </c>
      <c r="AE222" s="222">
        <v>11703964.681629997</v>
      </c>
      <c r="AF222" s="87">
        <v>6323487.0446600011</v>
      </c>
      <c r="AG222" s="87">
        <f t="shared" si="798"/>
        <v>5380477.6369699957</v>
      </c>
      <c r="AH222" s="65">
        <f t="shared" si="799"/>
        <v>0.54028589599087351</v>
      </c>
      <c r="AI222" s="222">
        <v>12212247.123229999</v>
      </c>
      <c r="AJ222" s="87">
        <v>7829236.2008500006</v>
      </c>
      <c r="AK222" s="87">
        <f t="shared" si="800"/>
        <v>4383010.9223799985</v>
      </c>
      <c r="AL222" s="65">
        <f t="shared" si="801"/>
        <v>0.64109709882608878</v>
      </c>
      <c r="AM222" s="83">
        <v>10748895.836520001</v>
      </c>
      <c r="AN222" s="83">
        <v>7766751.5736800004</v>
      </c>
      <c r="AO222" s="83">
        <f t="shared" si="802"/>
        <v>2982144.2628400009</v>
      </c>
      <c r="AP222" s="66">
        <f t="shared" si="803"/>
        <v>0.72256273498269552</v>
      </c>
      <c r="AQ222" s="82">
        <v>11215865.819610002</v>
      </c>
      <c r="AR222" s="83">
        <v>6428132.6939200005</v>
      </c>
      <c r="AS222" s="83">
        <f t="shared" si="804"/>
        <v>4787733.1256900011</v>
      </c>
      <c r="AT222" s="66">
        <f t="shared" si="805"/>
        <v>0.5731285303610667</v>
      </c>
      <c r="AU222" s="83">
        <v>5828686.2823100006</v>
      </c>
      <c r="AV222" s="83">
        <v>3857865.7873300002</v>
      </c>
      <c r="AW222" s="83">
        <f t="shared" si="806"/>
        <v>1970820.4949800004</v>
      </c>
      <c r="AX222" s="39">
        <f t="shared" si="807"/>
        <v>0.66187569556429571</v>
      </c>
      <c r="AY222" s="82">
        <v>8886083.6442600004</v>
      </c>
      <c r="AZ222" s="83">
        <v>4924372.0855400003</v>
      </c>
      <c r="BA222" s="83">
        <f t="shared" si="808"/>
        <v>3961711.5587200001</v>
      </c>
      <c r="BB222" s="66">
        <f t="shared" si="809"/>
        <v>0.55416674911910346</v>
      </c>
      <c r="BC222" s="213">
        <v>8926192.4000000004</v>
      </c>
    </row>
    <row r="223" spans="1:55" s="74" customFormat="1" ht="12" customHeight="1" x14ac:dyDescent="0.15">
      <c r="A223" s="80"/>
      <c r="B223" s="81"/>
      <c r="C223" s="222"/>
      <c r="D223" s="87"/>
      <c r="E223" s="87"/>
      <c r="F223" s="65"/>
      <c r="G223" s="222"/>
      <c r="H223" s="87"/>
      <c r="I223" s="87"/>
      <c r="J223" s="65"/>
      <c r="K223" s="222"/>
      <c r="L223" s="87"/>
      <c r="M223" s="87"/>
      <c r="N223" s="65"/>
      <c r="O223" s="222"/>
      <c r="P223" s="87"/>
      <c r="Q223" s="87"/>
      <c r="R223" s="65"/>
      <c r="S223" s="222"/>
      <c r="T223" s="87"/>
      <c r="U223" s="87"/>
      <c r="V223" s="65"/>
      <c r="W223" s="222"/>
      <c r="X223" s="87"/>
      <c r="Y223" s="87"/>
      <c r="Z223" s="65"/>
      <c r="AA223" s="222"/>
      <c r="AB223" s="87"/>
      <c r="AC223" s="87"/>
      <c r="AD223" s="65"/>
      <c r="AE223" s="222"/>
      <c r="AF223" s="87"/>
      <c r="AG223" s="87"/>
      <c r="AH223" s="65"/>
      <c r="AI223" s="222"/>
      <c r="AJ223" s="87"/>
      <c r="AK223" s="87"/>
      <c r="AL223" s="65"/>
      <c r="AM223" s="83"/>
      <c r="AN223" s="37"/>
      <c r="AO223" s="37"/>
      <c r="AP223" s="65"/>
      <c r="AQ223" s="82"/>
      <c r="AR223" s="37"/>
      <c r="AS223" s="37"/>
      <c r="AT223" s="65"/>
      <c r="AU223" s="83"/>
      <c r="AV223" s="37"/>
      <c r="AW223" s="37"/>
      <c r="AX223" s="38"/>
      <c r="AY223" s="82"/>
      <c r="AZ223" s="37"/>
      <c r="BA223" s="37"/>
      <c r="BB223" s="65"/>
      <c r="BC223" s="213"/>
    </row>
    <row r="224" spans="1:55" s="77" customFormat="1" ht="12" customHeight="1" x14ac:dyDescent="0.15">
      <c r="A224" s="75">
        <v>5.0199999999999996</v>
      </c>
      <c r="B224" s="76" t="s">
        <v>81</v>
      </c>
      <c r="C224" s="220">
        <f>SUM(C226:C227)</f>
        <v>16478962.567880001</v>
      </c>
      <c r="D224" s="221">
        <f t="shared" ref="D224:E224" si="810">SUM(D226:D227)</f>
        <v>14158292.58554</v>
      </c>
      <c r="E224" s="221">
        <f t="shared" si="810"/>
        <v>2320669.9823399996</v>
      </c>
      <c r="F224" s="64">
        <f>+D224/C224</f>
        <v>0.85917378155446877</v>
      </c>
      <c r="G224" s="220">
        <f>SUM(G226:G227)</f>
        <v>12618173.769379999</v>
      </c>
      <c r="H224" s="221">
        <f t="shared" ref="H224:I224" si="811">SUM(H226:H227)</f>
        <v>7751615.3991299998</v>
      </c>
      <c r="I224" s="221">
        <f t="shared" si="811"/>
        <v>4866558.3702499988</v>
      </c>
      <c r="J224" s="64">
        <f>+H224/G224</f>
        <v>0.61432149697767868</v>
      </c>
      <c r="K224" s="220">
        <f>SUM(K226:K227)</f>
        <v>20663177.260600001</v>
      </c>
      <c r="L224" s="221">
        <f t="shared" ref="L224:M224" si="812">SUM(L226:L227)</f>
        <v>13515259.05174</v>
      </c>
      <c r="M224" s="221">
        <f t="shared" si="812"/>
        <v>7147918.2088600025</v>
      </c>
      <c r="N224" s="64">
        <f>+L224/K224</f>
        <v>0.65407458307539845</v>
      </c>
      <c r="O224" s="220">
        <f>SUM(O226:O227)</f>
        <v>33650182.796900004</v>
      </c>
      <c r="P224" s="221">
        <f t="shared" ref="P224:Q224" si="813">SUM(P226:P227)</f>
        <v>25258193.416560002</v>
      </c>
      <c r="Q224" s="221">
        <f t="shared" si="813"/>
        <v>8391989.3803400025</v>
      </c>
      <c r="R224" s="64">
        <f>+P224/O224</f>
        <v>0.75061088282964372</v>
      </c>
      <c r="S224" s="220">
        <f>SUM(S226:S227)</f>
        <v>45958529.489099994</v>
      </c>
      <c r="T224" s="221">
        <f t="shared" ref="T224:U224" si="814">SUM(T226:T227)</f>
        <v>29500954.078779999</v>
      </c>
      <c r="U224" s="221">
        <f t="shared" si="814"/>
        <v>16457575.410319995</v>
      </c>
      <c r="V224" s="64">
        <f>+T224/S224</f>
        <v>0.64190378601597242</v>
      </c>
      <c r="W224" s="220">
        <f>SUM(W226:W227)</f>
        <v>45682131.479980007</v>
      </c>
      <c r="X224" s="221">
        <f t="shared" ref="X224:Y224" si="815">SUM(X226:X227)</f>
        <v>32809222.189239997</v>
      </c>
      <c r="Y224" s="221">
        <f t="shared" si="815"/>
        <v>12872909.290740006</v>
      </c>
      <c r="Z224" s="64">
        <f>+X224/W224</f>
        <v>0.71820690336260895</v>
      </c>
      <c r="AA224" s="220">
        <f>SUM(AA226:AA227)</f>
        <v>44138055.261909992</v>
      </c>
      <c r="AB224" s="221">
        <f t="shared" ref="AB224" si="816">SUM(AB226:AB227)</f>
        <v>25299235.546879999</v>
      </c>
      <c r="AC224" s="221">
        <f>+AA224-AB224</f>
        <v>18838819.715029992</v>
      </c>
      <c r="AD224" s="64">
        <f>+AB224/AA224</f>
        <v>0.57318419211624372</v>
      </c>
      <c r="AE224" s="220">
        <f>SUM(AE226:AE227)</f>
        <v>57472813.576540001</v>
      </c>
      <c r="AF224" s="221">
        <f t="shared" ref="AF224" si="817">SUM(AF226:AF227)</f>
        <v>25422330.295139998</v>
      </c>
      <c r="AG224" s="221">
        <f>+AE224-AF224</f>
        <v>32050483.281400003</v>
      </c>
      <c r="AH224" s="64">
        <f>+AF224/AE224</f>
        <v>0.44233662340688357</v>
      </c>
      <c r="AI224" s="220">
        <f>SUM(AI226:AI227)</f>
        <v>54057561.59302</v>
      </c>
      <c r="AJ224" s="221">
        <f t="shared" ref="AJ224" si="818">SUM(AJ226:AJ227)</f>
        <v>25229587.206600003</v>
      </c>
      <c r="AK224" s="221">
        <f>+AI224-AJ224</f>
        <v>28827974.386419997</v>
      </c>
      <c r="AL224" s="64">
        <f>+AJ224/AI224</f>
        <v>0.46671707829784331</v>
      </c>
      <c r="AM224" s="34">
        <f>SUM(AM226:AM227)</f>
        <v>91770551.128150001</v>
      </c>
      <c r="AN224" s="34">
        <f t="shared" ref="AN224" si="819">SUM(AN226:AN227)</f>
        <v>37872569.22902</v>
      </c>
      <c r="AO224" s="34">
        <f>+AM224-AN224</f>
        <v>53897981.899130002</v>
      </c>
      <c r="AP224" s="63">
        <f>+AN224/AM224</f>
        <v>0.41268760799021553</v>
      </c>
      <c r="AQ224" s="61">
        <f>SUM(AQ226:AQ227)</f>
        <v>84994682.886030003</v>
      </c>
      <c r="AR224" s="34">
        <f>SUM(AR226:AR227)</f>
        <v>69374598.210570008</v>
      </c>
      <c r="AS224" s="34">
        <f>+AQ224-AR224</f>
        <v>15620084.675459996</v>
      </c>
      <c r="AT224" s="63">
        <f>+AR224/AQ224</f>
        <v>0.81622280188508867</v>
      </c>
      <c r="AU224" s="34">
        <f>SUM(AU226:AU227)</f>
        <v>102451659.48642999</v>
      </c>
      <c r="AV224" s="34">
        <f t="shared" ref="AV224" si="820">SUM(AV226:AV227)</f>
        <v>62869384.295310006</v>
      </c>
      <c r="AW224" s="34">
        <f>+AU224-AV224</f>
        <v>39582275.191119984</v>
      </c>
      <c r="AX224" s="35">
        <f>+AV224/AU224</f>
        <v>0.61364925283262228</v>
      </c>
      <c r="AY224" s="61">
        <f>SUM(AY226:AY227)</f>
        <v>144583163.46450001</v>
      </c>
      <c r="AZ224" s="34">
        <f t="shared" ref="AZ224" si="821">SUM(AZ226:AZ227)</f>
        <v>96784758.638670012</v>
      </c>
      <c r="BA224" s="34">
        <f>+AY224-AZ224</f>
        <v>47798404.825829998</v>
      </c>
      <c r="BB224" s="63">
        <f>+AZ224/AY224</f>
        <v>0.66940545717436806</v>
      </c>
      <c r="BC224" s="211">
        <f>SUM(BC226:BC227)</f>
        <v>136183381.80000001</v>
      </c>
    </row>
    <row r="225" spans="1:55" s="74" customFormat="1" ht="12" customHeight="1" x14ac:dyDescent="0.15">
      <c r="A225" s="80"/>
      <c r="B225" s="81"/>
      <c r="C225" s="222"/>
      <c r="D225" s="87"/>
      <c r="E225" s="87"/>
      <c r="F225" s="65"/>
      <c r="G225" s="222"/>
      <c r="H225" s="87"/>
      <c r="I225" s="87"/>
      <c r="J225" s="65"/>
      <c r="K225" s="222"/>
      <c r="L225" s="87"/>
      <c r="M225" s="87"/>
      <c r="N225" s="65"/>
      <c r="O225" s="222"/>
      <c r="P225" s="87"/>
      <c r="Q225" s="87"/>
      <c r="R225" s="65"/>
      <c r="S225" s="222"/>
      <c r="T225" s="87"/>
      <c r="U225" s="87"/>
      <c r="V225" s="65"/>
      <c r="W225" s="222"/>
      <c r="X225" s="87"/>
      <c r="Y225" s="87"/>
      <c r="Z225" s="65"/>
      <c r="AA225" s="222"/>
      <c r="AB225" s="87"/>
      <c r="AC225" s="87"/>
      <c r="AD225" s="65"/>
      <c r="AE225" s="222"/>
      <c r="AF225" s="87"/>
      <c r="AG225" s="87"/>
      <c r="AH225" s="65"/>
      <c r="AI225" s="222"/>
      <c r="AJ225" s="87"/>
      <c r="AK225" s="87"/>
      <c r="AL225" s="65"/>
      <c r="AM225" s="83"/>
      <c r="AN225" s="37"/>
      <c r="AO225" s="37"/>
      <c r="AP225" s="65"/>
      <c r="AQ225" s="82"/>
      <c r="AR225" s="37"/>
      <c r="AS225" s="37"/>
      <c r="AT225" s="65"/>
      <c r="AU225" s="83"/>
      <c r="AV225" s="37"/>
      <c r="AW225" s="37"/>
      <c r="AX225" s="38"/>
      <c r="AY225" s="82"/>
      <c r="AZ225" s="37"/>
      <c r="BA225" s="37"/>
      <c r="BB225" s="65"/>
      <c r="BC225" s="213"/>
    </row>
    <row r="226" spans="1:55" s="74" customFormat="1" ht="12" customHeight="1" x14ac:dyDescent="0.15">
      <c r="A226" s="80" t="s">
        <v>347</v>
      </c>
      <c r="B226" s="81" t="s">
        <v>348</v>
      </c>
      <c r="C226" s="222">
        <v>13083298.922830001</v>
      </c>
      <c r="D226" s="87">
        <v>11732518.870310001</v>
      </c>
      <c r="E226" s="87">
        <f t="shared" ref="E226:E227" si="822">+C226-D226</f>
        <v>1350780.0525199994</v>
      </c>
      <c r="F226" s="65">
        <f t="shared" ref="F226:F227" si="823">+D226/C226</f>
        <v>0.89675539323167763</v>
      </c>
      <c r="G226" s="222">
        <v>7887134.0693799984</v>
      </c>
      <c r="H226" s="87">
        <v>5578755.58959</v>
      </c>
      <c r="I226" s="87">
        <f t="shared" ref="I226:I227" si="824">+G226-H226</f>
        <v>2308378.4797899984</v>
      </c>
      <c r="J226" s="65">
        <f t="shared" ref="J226:J227" si="825">+H226/G226</f>
        <v>0.70732353989622765</v>
      </c>
      <c r="K226" s="222">
        <v>16878697.287520003</v>
      </c>
      <c r="L226" s="87">
        <v>11969896.326880001</v>
      </c>
      <c r="M226" s="87">
        <f t="shared" ref="M226:M227" si="826">+K226-L226</f>
        <v>4908800.960640002</v>
      </c>
      <c r="N226" s="65">
        <f t="shared" ref="N226:N227" si="827">+L226/K226</f>
        <v>0.70917181124697715</v>
      </c>
      <c r="O226" s="222">
        <v>28048211.600000001</v>
      </c>
      <c r="P226" s="87">
        <v>22208409.90783</v>
      </c>
      <c r="Q226" s="87">
        <f t="shared" ref="Q226:Q227" si="828">+O226-P226</f>
        <v>5839801.6921700016</v>
      </c>
      <c r="R226" s="65">
        <f t="shared" ref="R226:R227" si="829">+P226/O226</f>
        <v>0.7917941516039475</v>
      </c>
      <c r="S226" s="222">
        <v>39546545.599999994</v>
      </c>
      <c r="T226" s="87">
        <v>27329127.946079999</v>
      </c>
      <c r="U226" s="87">
        <f t="shared" ref="U226:U227" si="830">+S226-T226</f>
        <v>12217417.653919995</v>
      </c>
      <c r="V226" s="65">
        <f t="shared" ref="V226:V227" si="831">+T226/S226</f>
        <v>0.6910623300074028</v>
      </c>
      <c r="W226" s="222">
        <v>30942772.230900005</v>
      </c>
      <c r="X226" s="87">
        <v>27611526.497869998</v>
      </c>
      <c r="Y226" s="87">
        <f t="shared" ref="Y226:Y227" si="832">+W226-X226</f>
        <v>3331245.7330300063</v>
      </c>
      <c r="Z226" s="65">
        <f t="shared" ref="Z226:Z227" si="833">+X226/W226</f>
        <v>0.89234171689040309</v>
      </c>
      <c r="AA226" s="222">
        <v>26549352.715769991</v>
      </c>
      <c r="AB226" s="87">
        <v>20191219.54394</v>
      </c>
      <c r="AC226" s="87">
        <f t="shared" ref="AC226:AC227" si="834">+AA226-AB226</f>
        <v>6358133.171829991</v>
      </c>
      <c r="AD226" s="65">
        <f t="shared" ref="AD226:AD227" si="835">+AB226/AA226</f>
        <v>0.7605164525139877</v>
      </c>
      <c r="AE226" s="222">
        <v>26292580</v>
      </c>
      <c r="AF226" s="87">
        <v>15834798.471489998</v>
      </c>
      <c r="AG226" s="87">
        <f t="shared" ref="AG226:AG227" si="836">+AE226-AF226</f>
        <v>10457781.528510002</v>
      </c>
      <c r="AH226" s="65">
        <f t="shared" ref="AH226:AH227" si="837">+AF226/AE226</f>
        <v>0.60225350541825862</v>
      </c>
      <c r="AI226" s="222">
        <v>22660996</v>
      </c>
      <c r="AJ226" s="87">
        <v>13928828.828190003</v>
      </c>
      <c r="AK226" s="87">
        <f t="shared" ref="AK226:AK227" si="838">+AI226-AJ226</f>
        <v>8732167.1718099974</v>
      </c>
      <c r="AL226" s="65">
        <f t="shared" ref="AL226:AL227" si="839">+AJ226/AI226</f>
        <v>0.61466092788640014</v>
      </c>
      <c r="AM226" s="83">
        <v>52857373.899999999</v>
      </c>
      <c r="AN226" s="83">
        <v>25632253.070239998</v>
      </c>
      <c r="AO226" s="83">
        <f>+AM226-AN226</f>
        <v>27225120.82976</v>
      </c>
      <c r="AP226" s="66">
        <f t="shared" ref="AP226:AP227" si="840">+AN226/AM226</f>
        <v>0.48493239786625114</v>
      </c>
      <c r="AQ226" s="82">
        <v>61322051.600000001</v>
      </c>
      <c r="AR226" s="83">
        <v>57244817.194710009</v>
      </c>
      <c r="AS226" s="83">
        <f>+AQ226-AR226</f>
        <v>4077234.4052899927</v>
      </c>
      <c r="AT226" s="66">
        <f t="shared" ref="AT226:AT227" si="841">+AR226/AQ226</f>
        <v>0.93351112203672593</v>
      </c>
      <c r="AU226" s="83">
        <v>84509039.974889994</v>
      </c>
      <c r="AV226" s="83">
        <v>51173204.975440003</v>
      </c>
      <c r="AW226" s="83">
        <f t="shared" ref="AW226:AW227" si="842">+AU226-AV226</f>
        <v>33335834.999449991</v>
      </c>
      <c r="AX226" s="39">
        <f t="shared" ref="AX226:AX227" si="843">+AV226/AU226</f>
        <v>0.6055352775353382</v>
      </c>
      <c r="AY226" s="82">
        <v>112045122.86154</v>
      </c>
      <c r="AZ226" s="83">
        <v>87665855.612520009</v>
      </c>
      <c r="BA226" s="83">
        <f t="shared" ref="BA226:BA227" si="844">+AY226-AZ226</f>
        <v>24379267.249019995</v>
      </c>
      <c r="BB226" s="66">
        <f t="shared" ref="BB226:BB227" si="845">+AZ226/AY226</f>
        <v>0.78241563196689312</v>
      </c>
      <c r="BC226" s="213">
        <v>99324500</v>
      </c>
    </row>
    <row r="227" spans="1:55" s="74" customFormat="1" ht="12" customHeight="1" x14ac:dyDescent="0.15">
      <c r="A227" s="80" t="s">
        <v>349</v>
      </c>
      <c r="B227" s="81" t="s">
        <v>350</v>
      </c>
      <c r="C227" s="222">
        <v>3395663.6450500004</v>
      </c>
      <c r="D227" s="87">
        <v>2425773.7152300002</v>
      </c>
      <c r="E227" s="87">
        <f t="shared" si="822"/>
        <v>969889.92982000019</v>
      </c>
      <c r="F227" s="65">
        <f t="shared" si="823"/>
        <v>0.71437396891949267</v>
      </c>
      <c r="G227" s="222">
        <v>4731039.7</v>
      </c>
      <c r="H227" s="87">
        <v>2172859.8095399998</v>
      </c>
      <c r="I227" s="87">
        <f t="shared" si="824"/>
        <v>2558179.8904600004</v>
      </c>
      <c r="J227" s="65">
        <f t="shared" si="825"/>
        <v>0.45927744160337519</v>
      </c>
      <c r="K227" s="222">
        <v>3784479.9730799999</v>
      </c>
      <c r="L227" s="87">
        <v>1545362.72486</v>
      </c>
      <c r="M227" s="87">
        <f t="shared" si="826"/>
        <v>2239117.24822</v>
      </c>
      <c r="N227" s="65">
        <f t="shared" si="827"/>
        <v>0.40834215951797104</v>
      </c>
      <c r="O227" s="222">
        <v>5601971.1969000008</v>
      </c>
      <c r="P227" s="87">
        <v>3049783.5087299999</v>
      </c>
      <c r="Q227" s="87">
        <f t="shared" si="828"/>
        <v>2552187.6881700009</v>
      </c>
      <c r="R227" s="65">
        <f t="shared" si="829"/>
        <v>0.54441256506596791</v>
      </c>
      <c r="S227" s="222">
        <v>6411983.8891000003</v>
      </c>
      <c r="T227" s="87">
        <v>2171826.1327</v>
      </c>
      <c r="U227" s="87">
        <f t="shared" si="830"/>
        <v>4240157.7564000003</v>
      </c>
      <c r="V227" s="65">
        <f t="shared" si="831"/>
        <v>0.33871359789159455</v>
      </c>
      <c r="W227" s="222">
        <v>14739359.249079999</v>
      </c>
      <c r="X227" s="87">
        <v>5197695.6913700001</v>
      </c>
      <c r="Y227" s="87">
        <f t="shared" si="832"/>
        <v>9541663.5577099994</v>
      </c>
      <c r="Z227" s="65">
        <f t="shared" si="833"/>
        <v>0.35264054587002686</v>
      </c>
      <c r="AA227" s="222">
        <v>17588702.54614</v>
      </c>
      <c r="AB227" s="87">
        <v>5108016.002940001</v>
      </c>
      <c r="AC227" s="87">
        <f t="shared" si="834"/>
        <v>12480686.543199999</v>
      </c>
      <c r="AD227" s="65">
        <f t="shared" si="835"/>
        <v>0.29041459934524855</v>
      </c>
      <c r="AE227" s="222">
        <v>31180233.576540001</v>
      </c>
      <c r="AF227" s="87">
        <v>9587531.8236499988</v>
      </c>
      <c r="AG227" s="87">
        <f t="shared" si="836"/>
        <v>21592701.752890002</v>
      </c>
      <c r="AH227" s="65">
        <f t="shared" si="837"/>
        <v>0.30748749203930453</v>
      </c>
      <c r="AI227" s="222">
        <v>31396565.59302</v>
      </c>
      <c r="AJ227" s="87">
        <v>11300758.37841</v>
      </c>
      <c r="AK227" s="87">
        <f t="shared" si="838"/>
        <v>20095807.214609999</v>
      </c>
      <c r="AL227" s="65">
        <f t="shared" si="839"/>
        <v>0.35993613202465541</v>
      </c>
      <c r="AM227" s="83">
        <v>38913177.228150003</v>
      </c>
      <c r="AN227" s="83">
        <v>12240316.158780001</v>
      </c>
      <c r="AO227" s="83">
        <f>+AM227-AN227</f>
        <v>26672861.069370002</v>
      </c>
      <c r="AP227" s="66">
        <f t="shared" si="840"/>
        <v>0.31455452961382169</v>
      </c>
      <c r="AQ227" s="82">
        <v>23672631.286029998</v>
      </c>
      <c r="AR227" s="83">
        <v>12129781.015860001</v>
      </c>
      <c r="AS227" s="83">
        <f>+AQ227-AR227</f>
        <v>11542850.270169998</v>
      </c>
      <c r="AT227" s="66">
        <f t="shared" si="841"/>
        <v>0.51239682100815653</v>
      </c>
      <c r="AU227" s="83">
        <v>17942619.511539999</v>
      </c>
      <c r="AV227" s="83">
        <v>11696179.319870001</v>
      </c>
      <c r="AW227" s="83">
        <f t="shared" si="842"/>
        <v>6246440.1916699987</v>
      </c>
      <c r="AX227" s="39">
        <f t="shared" si="843"/>
        <v>0.65186576086883352</v>
      </c>
      <c r="AY227" s="82">
        <v>32538040.602960002</v>
      </c>
      <c r="AZ227" s="83">
        <v>9118903.0261499994</v>
      </c>
      <c r="BA227" s="83">
        <f t="shared" si="844"/>
        <v>23419137.576810002</v>
      </c>
      <c r="BB227" s="66">
        <f t="shared" si="845"/>
        <v>0.28025360031422569</v>
      </c>
      <c r="BC227" s="213">
        <v>36858881.799999997</v>
      </c>
    </row>
    <row r="228" spans="1:55" s="74" customFormat="1" ht="12" customHeight="1" x14ac:dyDescent="0.15">
      <c r="A228" s="80"/>
      <c r="B228" s="81"/>
      <c r="C228" s="222"/>
      <c r="D228" s="87"/>
      <c r="E228" s="87"/>
      <c r="F228" s="65"/>
      <c r="G228" s="222"/>
      <c r="H228" s="87"/>
      <c r="I228" s="87"/>
      <c r="J228" s="65"/>
      <c r="K228" s="222"/>
      <c r="L228" s="87"/>
      <c r="M228" s="87"/>
      <c r="N228" s="65"/>
      <c r="O228" s="222"/>
      <c r="P228" s="87"/>
      <c r="Q228" s="87"/>
      <c r="R228" s="65"/>
      <c r="S228" s="222"/>
      <c r="T228" s="87"/>
      <c r="U228" s="87"/>
      <c r="V228" s="65"/>
      <c r="W228" s="222"/>
      <c r="X228" s="87"/>
      <c r="Y228" s="87"/>
      <c r="Z228" s="65"/>
      <c r="AA228" s="222"/>
      <c r="AB228" s="87"/>
      <c r="AC228" s="87"/>
      <c r="AD228" s="65"/>
      <c r="AE228" s="222"/>
      <c r="AF228" s="87"/>
      <c r="AG228" s="87"/>
      <c r="AH228" s="65"/>
      <c r="AI228" s="222"/>
      <c r="AJ228" s="87"/>
      <c r="AK228" s="87"/>
      <c r="AL228" s="65"/>
      <c r="AM228" s="83"/>
      <c r="AN228" s="37"/>
      <c r="AO228" s="37"/>
      <c r="AP228" s="65"/>
      <c r="AQ228" s="82"/>
      <c r="AR228" s="37"/>
      <c r="AS228" s="37"/>
      <c r="AT228" s="65"/>
      <c r="AU228" s="83"/>
      <c r="AV228" s="37"/>
      <c r="AW228" s="37"/>
      <c r="AX228" s="38"/>
      <c r="AY228" s="82"/>
      <c r="AZ228" s="37"/>
      <c r="BA228" s="37"/>
      <c r="BB228" s="65"/>
      <c r="BC228" s="213"/>
    </row>
    <row r="229" spans="1:55" s="77" customFormat="1" ht="12" customHeight="1" x14ac:dyDescent="0.15">
      <c r="A229" s="75">
        <v>5.03</v>
      </c>
      <c r="B229" s="76" t="s">
        <v>351</v>
      </c>
      <c r="C229" s="220">
        <f>SUM(C231:C232)</f>
        <v>145016</v>
      </c>
      <c r="D229" s="221">
        <f t="shared" ref="D229:E229" si="846">SUM(D231:D232)</f>
        <v>84874</v>
      </c>
      <c r="E229" s="221">
        <f t="shared" si="846"/>
        <v>60142</v>
      </c>
      <c r="F229" s="64">
        <f>+D229/C229</f>
        <v>0.58527334914768026</v>
      </c>
      <c r="G229" s="220">
        <f>SUM(G231:G232)</f>
        <v>1340000</v>
      </c>
      <c r="H229" s="221">
        <f t="shared" ref="H229:I229" si="847">SUM(H231:H232)</f>
        <v>255100</v>
      </c>
      <c r="I229" s="221">
        <f t="shared" si="847"/>
        <v>1084900</v>
      </c>
      <c r="J229" s="64">
        <f>+H229/G229</f>
        <v>0.1903731343283582</v>
      </c>
      <c r="K229" s="220">
        <f>SUM(K231:K232)</f>
        <v>1043727.97699</v>
      </c>
      <c r="L229" s="221">
        <f t="shared" ref="L229:M229" si="848">SUM(L231:L232)</f>
        <v>853000</v>
      </c>
      <c r="M229" s="221">
        <f t="shared" si="848"/>
        <v>190727.97699</v>
      </c>
      <c r="N229" s="64">
        <f>+L229/K229</f>
        <v>0.81726275313608143</v>
      </c>
      <c r="O229" s="220">
        <f>SUM(O231:O232)</f>
        <v>2159924.7659999998</v>
      </c>
      <c r="P229" s="221">
        <f t="shared" ref="P229:Q229" si="849">SUM(P231:P232)</f>
        <v>1213170.764</v>
      </c>
      <c r="Q229" s="221">
        <f t="shared" si="849"/>
        <v>946754.00199999986</v>
      </c>
      <c r="R229" s="64">
        <f>+P229/O229</f>
        <v>0.56167269485348359</v>
      </c>
      <c r="S229" s="220">
        <f>SUM(S231:S232)</f>
        <v>777000</v>
      </c>
      <c r="T229" s="221">
        <f t="shared" ref="T229:U229" si="850">SUM(T231:T232)</f>
        <v>81034.2546</v>
      </c>
      <c r="U229" s="221">
        <f t="shared" si="850"/>
        <v>695965.74540000001</v>
      </c>
      <c r="V229" s="64">
        <f>+T229/S229</f>
        <v>0.10429118996138996</v>
      </c>
      <c r="W229" s="220">
        <f>SUM(W231:W232)</f>
        <v>240000</v>
      </c>
      <c r="X229" s="221">
        <f t="shared" ref="X229:Y229" si="851">SUM(X231:X232)</f>
        <v>0</v>
      </c>
      <c r="Y229" s="221">
        <f t="shared" si="851"/>
        <v>240000</v>
      </c>
      <c r="Z229" s="64">
        <f>+X229/W229</f>
        <v>0</v>
      </c>
      <c r="AA229" s="220">
        <f>SUM(AA231:AA232)</f>
        <v>5570506.6299999999</v>
      </c>
      <c r="AB229" s="221">
        <f t="shared" ref="AB229" si="852">SUM(AB231:AB232)</f>
        <v>1178132.67389</v>
      </c>
      <c r="AC229" s="221">
        <f>+AA229-AB229</f>
        <v>4392373.9561099997</v>
      </c>
      <c r="AD229" s="64">
        <f>+AB229/AA229</f>
        <v>0.21149470813752536</v>
      </c>
      <c r="AE229" s="220">
        <f>SUM(AE231:AE232)</f>
        <v>518620.7</v>
      </c>
      <c r="AF229" s="221">
        <f t="shared" ref="AF229" si="853">SUM(AF231:AF232)</f>
        <v>0</v>
      </c>
      <c r="AG229" s="221">
        <f>+AE229-AF229</f>
        <v>518620.7</v>
      </c>
      <c r="AH229" s="64">
        <f>+AF229/AE229</f>
        <v>0</v>
      </c>
      <c r="AI229" s="220">
        <f>SUM(AI231:AI232)</f>
        <v>17302500</v>
      </c>
      <c r="AJ229" s="221">
        <f t="shared" ref="AJ229" si="854">SUM(AJ231:AJ232)</f>
        <v>1992237.4574000002</v>
      </c>
      <c r="AK229" s="221">
        <f>+AI229-AJ229</f>
        <v>15310262.5426</v>
      </c>
      <c r="AL229" s="64">
        <f>+AJ229/AI229</f>
        <v>0.11514159557289411</v>
      </c>
      <c r="AM229" s="34">
        <f>SUM(AM231:AM232)</f>
        <v>27492500</v>
      </c>
      <c r="AN229" s="34">
        <f t="shared" ref="AN229" si="855">SUM(AN231:AN232)</f>
        <v>9927359.29122</v>
      </c>
      <c r="AO229" s="34">
        <f>+AM229-AN229</f>
        <v>17565140.708779998</v>
      </c>
      <c r="AP229" s="63">
        <f>+AN229/AM229</f>
        <v>0.36109336332527053</v>
      </c>
      <c r="AQ229" s="61">
        <f>SUM(AQ231:AQ232)</f>
        <v>20877140</v>
      </c>
      <c r="AR229" s="34">
        <f t="shared" ref="AR229" si="856">SUM(AR231:AR232)</f>
        <v>2573640</v>
      </c>
      <c r="AS229" s="34">
        <f>+AQ229-AR229</f>
        <v>18303500</v>
      </c>
      <c r="AT229" s="63">
        <f>+AR229/AQ229</f>
        <v>0.12327550612775505</v>
      </c>
      <c r="AU229" s="34">
        <f>SUM(AU231:AU232)</f>
        <v>11390000</v>
      </c>
      <c r="AV229" s="34">
        <f t="shared" ref="AV229" si="857">SUM(AV231:AV232)</f>
        <v>7837602.44142</v>
      </c>
      <c r="AW229" s="34">
        <f>+AU229-AV229</f>
        <v>3552397.55858</v>
      </c>
      <c r="AX229" s="35">
        <f>+AV229/AU229</f>
        <v>0.68811259362774368</v>
      </c>
      <c r="AY229" s="61">
        <f>SUM(AY231:AY232)</f>
        <v>18306853.942959998</v>
      </c>
      <c r="AZ229" s="34">
        <f t="shared" ref="AZ229" si="858">SUM(AZ231:AZ232)</f>
        <v>6509270.23728</v>
      </c>
      <c r="BA229" s="34">
        <f>+AY229-AZ229</f>
        <v>11797583.705679998</v>
      </c>
      <c r="BB229" s="63">
        <f>+AZ229/AY229</f>
        <v>0.35556465668876852</v>
      </c>
      <c r="BC229" s="211">
        <f>SUM(BC231:BC232)</f>
        <v>12287000</v>
      </c>
    </row>
    <row r="230" spans="1:55" s="74" customFormat="1" ht="12" customHeight="1" x14ac:dyDescent="0.15">
      <c r="A230" s="80"/>
      <c r="B230" s="81"/>
      <c r="C230" s="222"/>
      <c r="D230" s="87"/>
      <c r="E230" s="87"/>
      <c r="F230" s="65"/>
      <c r="G230" s="222"/>
      <c r="H230" s="87"/>
      <c r="I230" s="87"/>
      <c r="J230" s="65"/>
      <c r="K230" s="222"/>
      <c r="L230" s="87"/>
      <c r="M230" s="87"/>
      <c r="N230" s="65"/>
      <c r="O230" s="222"/>
      <c r="P230" s="87"/>
      <c r="Q230" s="87"/>
      <c r="R230" s="65"/>
      <c r="S230" s="222"/>
      <c r="T230" s="87"/>
      <c r="U230" s="87"/>
      <c r="V230" s="65"/>
      <c r="W230" s="222"/>
      <c r="X230" s="87"/>
      <c r="Y230" s="87"/>
      <c r="Z230" s="65"/>
      <c r="AA230" s="222"/>
      <c r="AB230" s="87"/>
      <c r="AC230" s="87"/>
      <c r="AD230" s="65"/>
      <c r="AE230" s="222"/>
      <c r="AF230" s="87"/>
      <c r="AG230" s="87"/>
      <c r="AH230" s="65"/>
      <c r="AI230" s="222"/>
      <c r="AJ230" s="87"/>
      <c r="AK230" s="87"/>
      <c r="AL230" s="65"/>
      <c r="AM230" s="83"/>
      <c r="AN230" s="37"/>
      <c r="AO230" s="37"/>
      <c r="AP230" s="65"/>
      <c r="AQ230" s="82"/>
      <c r="AR230" s="37"/>
      <c r="AS230" s="37"/>
      <c r="AT230" s="65"/>
      <c r="AU230" s="83"/>
      <c r="AV230" s="37"/>
      <c r="AW230" s="37"/>
      <c r="AX230" s="38"/>
      <c r="AY230" s="82"/>
      <c r="AZ230" s="37"/>
      <c r="BA230" s="37"/>
      <c r="BB230" s="65"/>
      <c r="BC230" s="213"/>
    </row>
    <row r="231" spans="1:55" s="74" customFormat="1" ht="12" customHeight="1" x14ac:dyDescent="0.15">
      <c r="A231" s="80" t="s">
        <v>352</v>
      </c>
      <c r="B231" s="81" t="s">
        <v>353</v>
      </c>
      <c r="C231" s="222">
        <v>145016</v>
      </c>
      <c r="D231" s="87">
        <v>84874</v>
      </c>
      <c r="E231" s="87">
        <f t="shared" ref="E231:E232" si="859">+C231-D231</f>
        <v>60142</v>
      </c>
      <c r="F231" s="65">
        <f>+D231/C231</f>
        <v>0.58527334914768026</v>
      </c>
      <c r="G231" s="222">
        <v>1340000</v>
      </c>
      <c r="H231" s="87">
        <v>255100</v>
      </c>
      <c r="I231" s="87">
        <f t="shared" ref="I231:I232" si="860">+G231-H231</f>
        <v>1084900</v>
      </c>
      <c r="J231" s="65">
        <f>+H231/G231</f>
        <v>0.1903731343283582</v>
      </c>
      <c r="K231" s="222">
        <v>1043727.97699</v>
      </c>
      <c r="L231" s="87">
        <v>853000</v>
      </c>
      <c r="M231" s="87">
        <f t="shared" ref="M231:M232" si="861">+K231-L231</f>
        <v>190727.97699</v>
      </c>
      <c r="N231" s="65">
        <f>+L231/K231</f>
        <v>0.81726275313608143</v>
      </c>
      <c r="O231" s="222">
        <v>2159924.7659999998</v>
      </c>
      <c r="P231" s="87">
        <v>1213170.764</v>
      </c>
      <c r="Q231" s="87">
        <f t="shared" ref="Q231:Q232" si="862">+O231-P231</f>
        <v>946754.00199999986</v>
      </c>
      <c r="R231" s="65">
        <f>+P231/O231</f>
        <v>0.56167269485348359</v>
      </c>
      <c r="S231" s="222">
        <v>777000</v>
      </c>
      <c r="T231" s="87">
        <v>81034.2546</v>
      </c>
      <c r="U231" s="87">
        <f t="shared" ref="U231:U232" si="863">+S231-T231</f>
        <v>695965.74540000001</v>
      </c>
      <c r="V231" s="65">
        <f>+T231/S231</f>
        <v>0.10429118996138996</v>
      </c>
      <c r="W231" s="222">
        <v>240000</v>
      </c>
      <c r="X231" s="87">
        <v>0</v>
      </c>
      <c r="Y231" s="87">
        <f t="shared" ref="Y231:Y232" si="864">+W231-X231</f>
        <v>240000</v>
      </c>
      <c r="Z231" s="65">
        <f>+X231/W231</f>
        <v>0</v>
      </c>
      <c r="AA231" s="222">
        <v>4725461.75</v>
      </c>
      <c r="AB231" s="87">
        <v>342841.05</v>
      </c>
      <c r="AC231" s="87">
        <f t="shared" ref="AC231:AC232" si="865">+AA231-AB231</f>
        <v>4382620.7</v>
      </c>
      <c r="AD231" s="65">
        <f>+AB231/AA231</f>
        <v>7.2551862259809849E-2</v>
      </c>
      <c r="AE231" s="222">
        <v>76620.7</v>
      </c>
      <c r="AF231" s="87">
        <v>0</v>
      </c>
      <c r="AG231" s="87">
        <f t="shared" ref="AG231:AG232" si="866">+AE231-AF231</f>
        <v>76620.7</v>
      </c>
      <c r="AH231" s="65">
        <f>+AF231/AE231</f>
        <v>0</v>
      </c>
      <c r="AI231" s="222">
        <v>6720000</v>
      </c>
      <c r="AJ231" s="87">
        <v>1992237.4574000002</v>
      </c>
      <c r="AK231" s="87">
        <f t="shared" ref="AK231:AK232" si="867">+AI231-AJ231</f>
        <v>4727762.5426000003</v>
      </c>
      <c r="AL231" s="65">
        <f>+AJ231/AI231</f>
        <v>0.29646390735119049</v>
      </c>
      <c r="AM231" s="83">
        <v>11200500</v>
      </c>
      <c r="AN231" s="83">
        <v>216065.448</v>
      </c>
      <c r="AO231" s="83">
        <f>+AM231-AN231</f>
        <v>10984434.551999999</v>
      </c>
      <c r="AP231" s="66">
        <f>+AN231/AM231</f>
        <v>1.9290696665327442E-2</v>
      </c>
      <c r="AQ231" s="82">
        <v>18303500</v>
      </c>
      <c r="AR231" s="83">
        <v>0</v>
      </c>
      <c r="AS231" s="83">
        <f>+AQ231-AR231</f>
        <v>18303500</v>
      </c>
      <c r="AT231" s="66">
        <f>+AR231/AQ231</f>
        <v>0</v>
      </c>
      <c r="AU231" s="83">
        <v>11390000</v>
      </c>
      <c r="AV231" s="83">
        <v>7837602.44142</v>
      </c>
      <c r="AW231" s="83">
        <f t="shared" ref="AW231:AW232" si="868">+AU231-AV231</f>
        <v>3552397.55858</v>
      </c>
      <c r="AX231" s="39">
        <f>+AV231/AU231</f>
        <v>0.68811259362774368</v>
      </c>
      <c r="AY231" s="82">
        <v>18306853.942959998</v>
      </c>
      <c r="AZ231" s="83">
        <v>6509270.23728</v>
      </c>
      <c r="BA231" s="83">
        <f t="shared" ref="BA231:BA232" si="869">+AY231-AZ231</f>
        <v>11797583.705679998</v>
      </c>
      <c r="BB231" s="66">
        <f>+AZ231/AY231</f>
        <v>0.35556465668876852</v>
      </c>
      <c r="BC231" s="213">
        <v>12287000</v>
      </c>
    </row>
    <row r="232" spans="1:55" s="74" customFormat="1" ht="12" customHeight="1" x14ac:dyDescent="0.15">
      <c r="A232" s="80" t="s">
        <v>354</v>
      </c>
      <c r="B232" s="81" t="s">
        <v>355</v>
      </c>
      <c r="C232" s="222">
        <v>0</v>
      </c>
      <c r="D232" s="87">
        <v>0</v>
      </c>
      <c r="E232" s="87">
        <f t="shared" si="859"/>
        <v>0</v>
      </c>
      <c r="F232" s="66" t="s">
        <v>12</v>
      </c>
      <c r="G232" s="222">
        <v>0</v>
      </c>
      <c r="H232" s="87">
        <v>0</v>
      </c>
      <c r="I232" s="87">
        <f t="shared" si="860"/>
        <v>0</v>
      </c>
      <c r="J232" s="66" t="s">
        <v>12</v>
      </c>
      <c r="K232" s="222">
        <v>0</v>
      </c>
      <c r="L232" s="87">
        <v>0</v>
      </c>
      <c r="M232" s="87">
        <f t="shared" si="861"/>
        <v>0</v>
      </c>
      <c r="N232" s="66" t="s">
        <v>12</v>
      </c>
      <c r="O232" s="222">
        <v>0</v>
      </c>
      <c r="P232" s="87">
        <v>0</v>
      </c>
      <c r="Q232" s="87">
        <f t="shared" si="862"/>
        <v>0</v>
      </c>
      <c r="R232" s="66" t="s">
        <v>12</v>
      </c>
      <c r="S232" s="222">
        <v>0</v>
      </c>
      <c r="T232" s="87">
        <v>0</v>
      </c>
      <c r="U232" s="87">
        <f t="shared" si="863"/>
        <v>0</v>
      </c>
      <c r="V232" s="66" t="s">
        <v>12</v>
      </c>
      <c r="W232" s="222">
        <v>0</v>
      </c>
      <c r="X232" s="87">
        <v>0</v>
      </c>
      <c r="Y232" s="87">
        <f t="shared" si="864"/>
        <v>0</v>
      </c>
      <c r="Z232" s="66" t="s">
        <v>12</v>
      </c>
      <c r="AA232" s="222">
        <v>845044.88</v>
      </c>
      <c r="AB232" s="87">
        <v>835291.62388999993</v>
      </c>
      <c r="AC232" s="87">
        <f t="shared" si="865"/>
        <v>9753.2561100000748</v>
      </c>
      <c r="AD232" s="65">
        <f>+AB232/AA232</f>
        <v>0.98845829808471231</v>
      </c>
      <c r="AE232" s="222">
        <v>442000</v>
      </c>
      <c r="AF232" s="87">
        <v>0</v>
      </c>
      <c r="AG232" s="87">
        <f t="shared" si="866"/>
        <v>442000</v>
      </c>
      <c r="AH232" s="65">
        <f>+AF232/AE232</f>
        <v>0</v>
      </c>
      <c r="AI232" s="222">
        <v>10582500</v>
      </c>
      <c r="AJ232" s="87">
        <v>0</v>
      </c>
      <c r="AK232" s="87">
        <f t="shared" si="867"/>
        <v>10582500</v>
      </c>
      <c r="AL232" s="65">
        <f>+AJ232/AI232</f>
        <v>0</v>
      </c>
      <c r="AM232" s="83">
        <v>16292000</v>
      </c>
      <c r="AN232" s="83">
        <v>9711293.8432199992</v>
      </c>
      <c r="AO232" s="83">
        <f>+AM232-AN232</f>
        <v>6580706.1567800008</v>
      </c>
      <c r="AP232" s="66">
        <f>+AN232/AM232</f>
        <v>0.59607745170758653</v>
      </c>
      <c r="AQ232" s="82">
        <v>2573640</v>
      </c>
      <c r="AR232" s="83">
        <v>2573640</v>
      </c>
      <c r="AS232" s="83">
        <f>+AQ232-AR232</f>
        <v>0</v>
      </c>
      <c r="AT232" s="66">
        <f>+AR232/AQ232</f>
        <v>1</v>
      </c>
      <c r="AU232" s="83">
        <v>0</v>
      </c>
      <c r="AV232" s="83">
        <v>0</v>
      </c>
      <c r="AW232" s="83">
        <f t="shared" si="868"/>
        <v>0</v>
      </c>
      <c r="AX232" s="39" t="s">
        <v>12</v>
      </c>
      <c r="AY232" s="82">
        <v>0</v>
      </c>
      <c r="AZ232" s="83">
        <v>0</v>
      </c>
      <c r="BA232" s="83">
        <f t="shared" si="869"/>
        <v>0</v>
      </c>
      <c r="BB232" s="66" t="s">
        <v>12</v>
      </c>
      <c r="BC232" s="213">
        <v>0</v>
      </c>
    </row>
    <row r="233" spans="1:55" s="74" customFormat="1" ht="12" customHeight="1" x14ac:dyDescent="0.15">
      <c r="A233" s="80"/>
      <c r="B233" s="81"/>
      <c r="C233" s="222"/>
      <c r="D233" s="87"/>
      <c r="E233" s="87"/>
      <c r="F233" s="65"/>
      <c r="G233" s="222"/>
      <c r="H233" s="87"/>
      <c r="I233" s="87"/>
      <c r="J233" s="65"/>
      <c r="K233" s="222"/>
      <c r="L233" s="87"/>
      <c r="M233" s="87"/>
      <c r="N233" s="65"/>
      <c r="O233" s="222"/>
      <c r="P233" s="87"/>
      <c r="Q233" s="87"/>
      <c r="R233" s="65"/>
      <c r="S233" s="222"/>
      <c r="T233" s="87"/>
      <c r="U233" s="87"/>
      <c r="V233" s="65"/>
      <c r="W233" s="222"/>
      <c r="X233" s="87"/>
      <c r="Y233" s="87"/>
      <c r="Z233" s="65"/>
      <c r="AA233" s="222"/>
      <c r="AB233" s="87"/>
      <c r="AC233" s="87"/>
      <c r="AD233" s="65"/>
      <c r="AE233" s="222"/>
      <c r="AF233" s="87"/>
      <c r="AG233" s="87"/>
      <c r="AH233" s="65"/>
      <c r="AI233" s="222"/>
      <c r="AJ233" s="87"/>
      <c r="AK233" s="87"/>
      <c r="AL233" s="65"/>
      <c r="AM233" s="83"/>
      <c r="AN233" s="37"/>
      <c r="AO233" s="37"/>
      <c r="AP233" s="65"/>
      <c r="AQ233" s="82"/>
      <c r="AR233" s="37"/>
      <c r="AS233" s="37"/>
      <c r="AT233" s="65"/>
      <c r="AU233" s="83"/>
      <c r="AV233" s="37"/>
      <c r="AW233" s="37"/>
      <c r="AX233" s="38"/>
      <c r="AY233" s="82"/>
      <c r="AZ233" s="37"/>
      <c r="BA233" s="37"/>
      <c r="BB233" s="65"/>
      <c r="BC233" s="213"/>
    </row>
    <row r="234" spans="1:55" s="77" customFormat="1" ht="12" customHeight="1" x14ac:dyDescent="0.15">
      <c r="A234" s="75">
        <v>5.99</v>
      </c>
      <c r="B234" s="76" t="s">
        <v>356</v>
      </c>
      <c r="C234" s="220">
        <f>SUM(C236:C237)</f>
        <v>8000</v>
      </c>
      <c r="D234" s="221">
        <f t="shared" ref="D234:E234" si="870">SUM(D236:D237)</f>
        <v>7994.5322000000006</v>
      </c>
      <c r="E234" s="221">
        <f t="shared" si="870"/>
        <v>5.4677999999994427</v>
      </c>
      <c r="F234" s="64">
        <f>+D234/C234</f>
        <v>0.99931652500000012</v>
      </c>
      <c r="G234" s="220">
        <f>SUM(G236:G237)</f>
        <v>4000</v>
      </c>
      <c r="H234" s="221">
        <f t="shared" ref="H234:I234" si="871">SUM(H236:H237)</f>
        <v>3827</v>
      </c>
      <c r="I234" s="221">
        <f t="shared" si="871"/>
        <v>173</v>
      </c>
      <c r="J234" s="64">
        <f>+H234/G234</f>
        <v>0.95674999999999999</v>
      </c>
      <c r="K234" s="220">
        <f>SUM(K236:K237)</f>
        <v>43806</v>
      </c>
      <c r="L234" s="221">
        <f t="shared" ref="L234:M234" si="872">SUM(L236:L237)</f>
        <v>3889</v>
      </c>
      <c r="M234" s="221">
        <f t="shared" si="872"/>
        <v>39917</v>
      </c>
      <c r="N234" s="64">
        <f>+L234/K234</f>
        <v>8.8777792996393184E-2</v>
      </c>
      <c r="O234" s="220">
        <f>SUM(O236:O237)</f>
        <v>14100</v>
      </c>
      <c r="P234" s="221">
        <f t="shared" ref="P234:Q234" si="873">SUM(P236:P237)</f>
        <v>3992</v>
      </c>
      <c r="Q234" s="221">
        <f t="shared" si="873"/>
        <v>10108</v>
      </c>
      <c r="R234" s="64">
        <f>+P234/O234</f>
        <v>0.28312056737588653</v>
      </c>
      <c r="S234" s="220">
        <f>SUM(S236:S237)</f>
        <v>4400</v>
      </c>
      <c r="T234" s="221">
        <f t="shared" ref="T234:U234" si="874">SUM(T236:T237)</f>
        <v>3650</v>
      </c>
      <c r="U234" s="221">
        <f t="shared" si="874"/>
        <v>750</v>
      </c>
      <c r="V234" s="64">
        <f>+T234/S234</f>
        <v>0.82954545454545459</v>
      </c>
      <c r="W234" s="220">
        <f>SUM(W236:W237)</f>
        <v>6500</v>
      </c>
      <c r="X234" s="221">
        <f t="shared" ref="X234:Y234" si="875">SUM(X236:X237)</f>
        <v>6500</v>
      </c>
      <c r="Y234" s="221">
        <f t="shared" si="875"/>
        <v>0</v>
      </c>
      <c r="Z234" s="64">
        <f>+X234/W234</f>
        <v>1</v>
      </c>
      <c r="AA234" s="220">
        <f>SUM(AA236:AA237)</f>
        <v>8000</v>
      </c>
      <c r="AB234" s="221">
        <f t="shared" ref="AB234" si="876">SUM(AB236:AB237)</f>
        <v>7066</v>
      </c>
      <c r="AC234" s="221">
        <f>+AA234-AB234</f>
        <v>934</v>
      </c>
      <c r="AD234" s="64">
        <f>+AB234/AA234</f>
        <v>0.88324999999999998</v>
      </c>
      <c r="AE234" s="220">
        <f>SUM(AE236:AE237)</f>
        <v>9000</v>
      </c>
      <c r="AF234" s="221">
        <f t="shared" ref="AF234" si="877">SUM(AF236:AF237)</f>
        <v>8310</v>
      </c>
      <c r="AG234" s="221">
        <f>+AE234-AF234</f>
        <v>690</v>
      </c>
      <c r="AH234" s="64">
        <f>+AF234/AE234</f>
        <v>0.92333333333333334</v>
      </c>
      <c r="AI234" s="220">
        <f>SUM(AI236:AI237)</f>
        <v>2000</v>
      </c>
      <c r="AJ234" s="221">
        <f t="shared" ref="AJ234" si="878">SUM(AJ236:AJ237)</f>
        <v>1040</v>
      </c>
      <c r="AK234" s="221">
        <f>+AI234-AJ234</f>
        <v>960</v>
      </c>
      <c r="AL234" s="64">
        <f>+AJ234/AI234</f>
        <v>0.52</v>
      </c>
      <c r="AM234" s="34">
        <f>SUM(AM236:AM237)</f>
        <v>9000</v>
      </c>
      <c r="AN234" s="34">
        <f t="shared" ref="AN234" si="879">SUM(AN236:AN237)</f>
        <v>8993.625</v>
      </c>
      <c r="AO234" s="34">
        <f>+AM234-AN234</f>
        <v>6.375</v>
      </c>
      <c r="AP234" s="63">
        <f>+AN234/AM234</f>
        <v>0.99929166666666669</v>
      </c>
      <c r="AQ234" s="61">
        <f>SUM(AQ236:AQ237)</f>
        <v>10500</v>
      </c>
      <c r="AR234" s="34">
        <f t="shared" ref="AR234" si="880">SUM(AR236:AR237)</f>
        <v>9804.6849999999995</v>
      </c>
      <c r="AS234" s="34">
        <f>+AQ234-AR234</f>
        <v>695.31500000000051</v>
      </c>
      <c r="AT234" s="63">
        <f>+AR234/AQ234</f>
        <v>0.93377952380952378</v>
      </c>
      <c r="AU234" s="34">
        <f>SUM(AU236:AU237)</f>
        <v>7000</v>
      </c>
      <c r="AV234" s="34">
        <f t="shared" ref="AV234" si="881">SUM(AV236:AV237)</f>
        <v>6490</v>
      </c>
      <c r="AW234" s="34">
        <f>+AU234-AV234</f>
        <v>510</v>
      </c>
      <c r="AX234" s="35">
        <f>+AV234/AU234</f>
        <v>0.92714285714285716</v>
      </c>
      <c r="AY234" s="61">
        <f>SUM(AY236:AY237)</f>
        <v>10500</v>
      </c>
      <c r="AZ234" s="34">
        <f t="shared" ref="AZ234" si="882">SUM(AZ236:AZ237)</f>
        <v>4751.5249999999996</v>
      </c>
      <c r="BA234" s="34">
        <f>+AY234-AZ234</f>
        <v>5748.4750000000004</v>
      </c>
      <c r="BB234" s="63">
        <f>+AZ234/AY234</f>
        <v>0.45252619047619042</v>
      </c>
      <c r="BC234" s="211">
        <f>SUM(BC236:BC237)</f>
        <v>10500</v>
      </c>
    </row>
    <row r="235" spans="1:55" s="74" customFormat="1" ht="12" customHeight="1" x14ac:dyDescent="0.15">
      <c r="A235" s="80"/>
      <c r="B235" s="81"/>
      <c r="C235" s="222"/>
      <c r="D235" s="87"/>
      <c r="E235" s="87"/>
      <c r="F235" s="65"/>
      <c r="G235" s="222"/>
      <c r="H235" s="87"/>
      <c r="I235" s="87"/>
      <c r="J235" s="65"/>
      <c r="K235" s="222"/>
      <c r="L235" s="87"/>
      <c r="M235" s="87"/>
      <c r="N235" s="65"/>
      <c r="O235" s="222"/>
      <c r="P235" s="87"/>
      <c r="Q235" s="87"/>
      <c r="R235" s="65"/>
      <c r="S235" s="222"/>
      <c r="T235" s="87"/>
      <c r="U235" s="87"/>
      <c r="V235" s="65"/>
      <c r="W235" s="222"/>
      <c r="X235" s="87"/>
      <c r="Y235" s="87"/>
      <c r="Z235" s="65"/>
      <c r="AA235" s="222"/>
      <c r="AB235" s="87"/>
      <c r="AC235" s="87"/>
      <c r="AD235" s="65"/>
      <c r="AE235" s="222"/>
      <c r="AF235" s="87"/>
      <c r="AG235" s="87"/>
      <c r="AH235" s="65"/>
      <c r="AI235" s="222"/>
      <c r="AJ235" s="87"/>
      <c r="AK235" s="87"/>
      <c r="AL235" s="65"/>
      <c r="AM235" s="83"/>
      <c r="AN235" s="37"/>
      <c r="AO235" s="37"/>
      <c r="AP235" s="65"/>
      <c r="AQ235" s="82"/>
      <c r="AR235" s="37"/>
      <c r="AS235" s="37"/>
      <c r="AT235" s="65"/>
      <c r="AU235" s="83"/>
      <c r="AV235" s="37"/>
      <c r="AW235" s="37"/>
      <c r="AX235" s="38"/>
      <c r="AY235" s="82"/>
      <c r="AZ235" s="37"/>
      <c r="BA235" s="37"/>
      <c r="BB235" s="65"/>
      <c r="BC235" s="213"/>
    </row>
    <row r="236" spans="1:55" s="74" customFormat="1" ht="12" customHeight="1" x14ac:dyDescent="0.15">
      <c r="A236" s="80" t="s">
        <v>357</v>
      </c>
      <c r="B236" s="81" t="s">
        <v>358</v>
      </c>
      <c r="C236" s="222">
        <v>0</v>
      </c>
      <c r="D236" s="87">
        <v>0</v>
      </c>
      <c r="E236" s="87">
        <f t="shared" ref="E236:E237" si="883">+C236-D236</f>
        <v>0</v>
      </c>
      <c r="F236" s="66" t="s">
        <v>12</v>
      </c>
      <c r="G236" s="222">
        <v>0</v>
      </c>
      <c r="H236" s="87">
        <v>0</v>
      </c>
      <c r="I236" s="87">
        <f t="shared" ref="I236:I237" si="884">+G236-H236</f>
        <v>0</v>
      </c>
      <c r="J236" s="66" t="s">
        <v>12</v>
      </c>
      <c r="K236" s="222">
        <v>0</v>
      </c>
      <c r="L236" s="87">
        <v>0</v>
      </c>
      <c r="M236" s="87">
        <f t="shared" ref="M236:M237" si="885">+K236-L236</f>
        <v>0</v>
      </c>
      <c r="N236" s="66" t="s">
        <v>12</v>
      </c>
      <c r="O236" s="222">
        <v>0</v>
      </c>
      <c r="P236" s="87">
        <v>0</v>
      </c>
      <c r="Q236" s="87">
        <f t="shared" ref="Q236:Q237" si="886">+O236-P236</f>
        <v>0</v>
      </c>
      <c r="R236" s="66" t="s">
        <v>12</v>
      </c>
      <c r="S236" s="222">
        <v>0</v>
      </c>
      <c r="T236" s="87">
        <v>0</v>
      </c>
      <c r="U236" s="87">
        <f t="shared" ref="U236:U237" si="887">+S236-T236</f>
        <v>0</v>
      </c>
      <c r="V236" s="66" t="s">
        <v>12</v>
      </c>
      <c r="W236" s="222">
        <v>0</v>
      </c>
      <c r="X236" s="87">
        <v>0</v>
      </c>
      <c r="Y236" s="87">
        <f t="shared" ref="Y236:Y237" si="888">+W236-X236</f>
        <v>0</v>
      </c>
      <c r="Z236" s="66" t="s">
        <v>12</v>
      </c>
      <c r="AA236" s="222">
        <v>0</v>
      </c>
      <c r="AB236" s="87">
        <v>0</v>
      </c>
      <c r="AC236" s="87">
        <f t="shared" ref="AC236:AC237" si="889">+AA236-AB236</f>
        <v>0</v>
      </c>
      <c r="AD236" s="66" t="s">
        <v>12</v>
      </c>
      <c r="AE236" s="222">
        <v>0</v>
      </c>
      <c r="AF236" s="87">
        <v>0</v>
      </c>
      <c r="AG236" s="87">
        <f t="shared" ref="AG236:AG237" si="890">+AE236-AF236</f>
        <v>0</v>
      </c>
      <c r="AH236" s="66" t="s">
        <v>12</v>
      </c>
      <c r="AI236" s="222">
        <v>0</v>
      </c>
      <c r="AJ236" s="87">
        <v>0</v>
      </c>
      <c r="AK236" s="87">
        <f t="shared" ref="AK236:AK237" si="891">+AI236-AJ236</f>
        <v>0</v>
      </c>
      <c r="AL236" s="66" t="s">
        <v>12</v>
      </c>
      <c r="AM236" s="83">
        <v>0</v>
      </c>
      <c r="AN236" s="83">
        <v>0</v>
      </c>
      <c r="AO236" s="83">
        <f t="shared" ref="AO236:AO237" si="892">+AM236-AN236</f>
        <v>0</v>
      </c>
      <c r="AP236" s="66" t="s">
        <v>12</v>
      </c>
      <c r="AQ236" s="82">
        <v>0</v>
      </c>
      <c r="AR236" s="83">
        <v>0</v>
      </c>
      <c r="AS236" s="83">
        <f t="shared" ref="AS236:AS237" si="893">+AQ236-AR236</f>
        <v>0</v>
      </c>
      <c r="AT236" s="66" t="s">
        <v>12</v>
      </c>
      <c r="AU236" s="83">
        <v>0</v>
      </c>
      <c r="AV236" s="83">
        <v>0</v>
      </c>
      <c r="AW236" s="83">
        <f t="shared" ref="AW236:AW237" si="894">+AU236-AV236</f>
        <v>0</v>
      </c>
      <c r="AX236" s="39" t="s">
        <v>12</v>
      </c>
      <c r="AY236" s="82">
        <v>0</v>
      </c>
      <c r="AZ236" s="83">
        <v>0</v>
      </c>
      <c r="BA236" s="83">
        <f t="shared" ref="BA236:BA237" si="895">+AY236-AZ236</f>
        <v>0</v>
      </c>
      <c r="BB236" s="66" t="s">
        <v>12</v>
      </c>
      <c r="BC236" s="213">
        <v>0</v>
      </c>
    </row>
    <row r="237" spans="1:55" s="74" customFormat="1" ht="12" customHeight="1" x14ac:dyDescent="0.15">
      <c r="A237" s="80" t="s">
        <v>359</v>
      </c>
      <c r="B237" s="81" t="s">
        <v>360</v>
      </c>
      <c r="C237" s="222">
        <v>8000</v>
      </c>
      <c r="D237" s="87">
        <v>7994.5322000000006</v>
      </c>
      <c r="E237" s="87">
        <f t="shared" si="883"/>
        <v>5.4677999999994427</v>
      </c>
      <c r="F237" s="65">
        <f t="shared" ref="F237" si="896">+D237/C237</f>
        <v>0.99931652500000012</v>
      </c>
      <c r="G237" s="222">
        <v>4000</v>
      </c>
      <c r="H237" s="87">
        <v>3827</v>
      </c>
      <c r="I237" s="87">
        <f t="shared" si="884"/>
        <v>173</v>
      </c>
      <c r="J237" s="65">
        <f t="shared" ref="J237" si="897">+H237/G237</f>
        <v>0.95674999999999999</v>
      </c>
      <c r="K237" s="222">
        <v>43806</v>
      </c>
      <c r="L237" s="87">
        <v>3889</v>
      </c>
      <c r="M237" s="87">
        <f t="shared" si="885"/>
        <v>39917</v>
      </c>
      <c r="N237" s="65">
        <f t="shared" ref="N237" si="898">+L237/K237</f>
        <v>8.8777792996393184E-2</v>
      </c>
      <c r="O237" s="222">
        <v>14100</v>
      </c>
      <c r="P237" s="87">
        <v>3992</v>
      </c>
      <c r="Q237" s="87">
        <f t="shared" si="886"/>
        <v>10108</v>
      </c>
      <c r="R237" s="65">
        <f t="shared" ref="R237" si="899">+P237/O237</f>
        <v>0.28312056737588653</v>
      </c>
      <c r="S237" s="222">
        <v>4400</v>
      </c>
      <c r="T237" s="87">
        <v>3650</v>
      </c>
      <c r="U237" s="87">
        <f t="shared" si="887"/>
        <v>750</v>
      </c>
      <c r="V237" s="65">
        <f t="shared" ref="V237" si="900">+T237/S237</f>
        <v>0.82954545454545459</v>
      </c>
      <c r="W237" s="222">
        <v>6500</v>
      </c>
      <c r="X237" s="87">
        <v>6500</v>
      </c>
      <c r="Y237" s="87">
        <f t="shared" si="888"/>
        <v>0</v>
      </c>
      <c r="Z237" s="65">
        <f t="shared" ref="Z237" si="901">+X237/W237</f>
        <v>1</v>
      </c>
      <c r="AA237" s="222">
        <v>8000</v>
      </c>
      <c r="AB237" s="87">
        <v>7066</v>
      </c>
      <c r="AC237" s="87">
        <f t="shared" si="889"/>
        <v>934</v>
      </c>
      <c r="AD237" s="65">
        <f t="shared" ref="AD237" si="902">+AB237/AA237</f>
        <v>0.88324999999999998</v>
      </c>
      <c r="AE237" s="222">
        <v>9000</v>
      </c>
      <c r="AF237" s="87">
        <v>8310</v>
      </c>
      <c r="AG237" s="87">
        <f t="shared" si="890"/>
        <v>690</v>
      </c>
      <c r="AH237" s="65">
        <f t="shared" ref="AH237" si="903">+AF237/AE237</f>
        <v>0.92333333333333334</v>
      </c>
      <c r="AI237" s="222">
        <v>2000</v>
      </c>
      <c r="AJ237" s="87">
        <v>1040</v>
      </c>
      <c r="AK237" s="87">
        <f t="shared" si="891"/>
        <v>960</v>
      </c>
      <c r="AL237" s="65">
        <f t="shared" ref="AL237" si="904">+AJ237/AI237</f>
        <v>0.52</v>
      </c>
      <c r="AM237" s="83">
        <v>9000</v>
      </c>
      <c r="AN237" s="83">
        <v>8993.625</v>
      </c>
      <c r="AO237" s="83">
        <f t="shared" si="892"/>
        <v>6.375</v>
      </c>
      <c r="AP237" s="66">
        <f t="shared" ref="AP237" si="905">+AN237/AM237</f>
        <v>0.99929166666666669</v>
      </c>
      <c r="AQ237" s="82">
        <v>10500</v>
      </c>
      <c r="AR237" s="83">
        <v>9804.6849999999995</v>
      </c>
      <c r="AS237" s="83">
        <f t="shared" si="893"/>
        <v>695.31500000000051</v>
      </c>
      <c r="AT237" s="66">
        <f t="shared" ref="AT237" si="906">+AR237/AQ237</f>
        <v>0.93377952380952378</v>
      </c>
      <c r="AU237" s="83">
        <v>7000</v>
      </c>
      <c r="AV237" s="83">
        <v>6490</v>
      </c>
      <c r="AW237" s="83">
        <f t="shared" si="894"/>
        <v>510</v>
      </c>
      <c r="AX237" s="39">
        <f t="shared" ref="AX237" si="907">+AV237/AU237</f>
        <v>0.92714285714285716</v>
      </c>
      <c r="AY237" s="82">
        <v>10500</v>
      </c>
      <c r="AZ237" s="83">
        <v>4751.5249999999996</v>
      </c>
      <c r="BA237" s="83">
        <f t="shared" si="895"/>
        <v>5748.4750000000004</v>
      </c>
      <c r="BB237" s="66">
        <f t="shared" ref="BB237" si="908">+AZ237/AY237</f>
        <v>0.45252619047619042</v>
      </c>
      <c r="BC237" s="213">
        <v>10500</v>
      </c>
    </row>
    <row r="238" spans="1:55" s="74" customFormat="1" ht="12" customHeight="1" x14ac:dyDescent="0.15">
      <c r="A238" s="75"/>
      <c r="B238" s="81"/>
      <c r="C238" s="222"/>
      <c r="D238" s="87"/>
      <c r="E238" s="87"/>
      <c r="F238" s="65"/>
      <c r="G238" s="222"/>
      <c r="H238" s="87"/>
      <c r="I238" s="87"/>
      <c r="J238" s="65"/>
      <c r="K238" s="222"/>
      <c r="L238" s="87"/>
      <c r="M238" s="87"/>
      <c r="N238" s="65"/>
      <c r="O238" s="222"/>
      <c r="P238" s="87"/>
      <c r="Q238" s="87"/>
      <c r="R238" s="65"/>
      <c r="S238" s="222"/>
      <c r="T238" s="87"/>
      <c r="U238" s="87"/>
      <c r="V238" s="65"/>
      <c r="W238" s="222"/>
      <c r="X238" s="87"/>
      <c r="Y238" s="87"/>
      <c r="Z238" s="65"/>
      <c r="AA238" s="222"/>
      <c r="AB238" s="87"/>
      <c r="AC238" s="87"/>
      <c r="AD238" s="65"/>
      <c r="AE238" s="222"/>
      <c r="AF238" s="87"/>
      <c r="AG238" s="87"/>
      <c r="AH238" s="65"/>
      <c r="AI238" s="222"/>
      <c r="AJ238" s="87"/>
      <c r="AK238" s="87"/>
      <c r="AL238" s="65"/>
      <c r="AM238" s="83"/>
      <c r="AN238" s="37"/>
      <c r="AO238" s="37"/>
      <c r="AP238" s="65"/>
      <c r="AQ238" s="82"/>
      <c r="AR238" s="37"/>
      <c r="AS238" s="37"/>
      <c r="AT238" s="65"/>
      <c r="AU238" s="83"/>
      <c r="AV238" s="37"/>
      <c r="AW238" s="37"/>
      <c r="AX238" s="38"/>
      <c r="AY238" s="82"/>
      <c r="AZ238" s="37"/>
      <c r="BA238" s="37"/>
      <c r="BB238" s="65"/>
      <c r="BC238" s="213"/>
    </row>
    <row r="239" spans="1:55" s="77" customFormat="1" ht="12" customHeight="1" x14ac:dyDescent="0.15">
      <c r="A239" s="75">
        <v>6</v>
      </c>
      <c r="B239" s="76" t="s">
        <v>5</v>
      </c>
      <c r="C239" s="220">
        <f>+C241+C251+C257+C265+C270</f>
        <v>88657845.145689994</v>
      </c>
      <c r="D239" s="221">
        <f t="shared" ref="D239" si="909">+D241+D251+D257+D265+D270</f>
        <v>76855964.154919997</v>
      </c>
      <c r="E239" s="221">
        <f>+E241+E251+E257+E265+E270</f>
        <v>11801880.990770001</v>
      </c>
      <c r="F239" s="64">
        <f>+D239/C239</f>
        <v>0.86688283511316844</v>
      </c>
      <c r="G239" s="220">
        <f>+G241+G251+G257+G265+G270</f>
        <v>93617131.945289984</v>
      </c>
      <c r="H239" s="221">
        <f t="shared" ref="H239" si="910">+H241+H251+H257+H265+H270</f>
        <v>86959040.923089996</v>
      </c>
      <c r="I239" s="221">
        <f>+I241+I251+I257+I265+I270</f>
        <v>6658091.0221999865</v>
      </c>
      <c r="J239" s="64">
        <f>+H239/G239</f>
        <v>0.92887956633737734</v>
      </c>
      <c r="K239" s="220">
        <f>+K241+K251+K257+K265+K270</f>
        <v>124605964.25319</v>
      </c>
      <c r="L239" s="221">
        <f t="shared" ref="L239" si="911">+L241+L251+L257+L265+L270</f>
        <v>114855187.54693</v>
      </c>
      <c r="M239" s="221">
        <f>+M241+M251+M257+M265+M270</f>
        <v>9750776.7062599808</v>
      </c>
      <c r="N239" s="64">
        <f>+L239/K239</f>
        <v>0.92174711086503736</v>
      </c>
      <c r="O239" s="220">
        <f>+O241+O251+O257+O265+O270</f>
        <v>116926572.62959</v>
      </c>
      <c r="P239" s="221">
        <f t="shared" ref="P239" si="912">+P241+P251+P257+P265+P270</f>
        <v>104911992.15450999</v>
      </c>
      <c r="Q239" s="221">
        <f>+Q241+Q251+Q257+Q265+Q270</f>
        <v>12014580.475080015</v>
      </c>
      <c r="R239" s="64">
        <f>+P239/O239</f>
        <v>0.89724679168403554</v>
      </c>
      <c r="S239" s="220">
        <f>+S241+S251+S257+S265+S270</f>
        <v>116317636.97114</v>
      </c>
      <c r="T239" s="221">
        <f t="shared" ref="T239" si="913">+T241+T251+T257+T265+T270</f>
        <v>103121553.38606001</v>
      </c>
      <c r="U239" s="221">
        <f>+U241+U251+U257+U265+U270</f>
        <v>13196083.585080003</v>
      </c>
      <c r="V239" s="64">
        <f>+T239/S239</f>
        <v>0.88655130959757966</v>
      </c>
      <c r="W239" s="220">
        <f>+W241+W251+W257+W265+W270</f>
        <v>126347008.23369999</v>
      </c>
      <c r="X239" s="221">
        <f t="shared" ref="X239" si="914">+X241+X251+X257+X265+X270</f>
        <v>118899756.16998</v>
      </c>
      <c r="Y239" s="221">
        <f>+Y241+Y251+Y257+Y265+Y270</f>
        <v>7447252.0637199786</v>
      </c>
      <c r="Z239" s="64">
        <f>+X239/W239</f>
        <v>0.94105715546548563</v>
      </c>
      <c r="AA239" s="220">
        <f>+AA241+AA251+AA257+AA265+AA270</f>
        <v>142345553.17537996</v>
      </c>
      <c r="AB239" s="221">
        <f t="shared" ref="AB239" si="915">+AB241+AB251+AB257+AB265+AB270</f>
        <v>127582564.67972998</v>
      </c>
      <c r="AC239" s="221">
        <f>+AA239-AB239</f>
        <v>14762988.495649979</v>
      </c>
      <c r="AD239" s="64">
        <f>+AB239/AA239</f>
        <v>0.89628767343746307</v>
      </c>
      <c r="AE239" s="220">
        <f>+AE241+AE251+AE257+AE265+AE270</f>
        <v>152612168.56799999</v>
      </c>
      <c r="AF239" s="221">
        <f t="shared" ref="AF239" si="916">+AF241+AF251+AF257+AF265+AF270</f>
        <v>137015609.38554999</v>
      </c>
      <c r="AG239" s="221">
        <f>+AE239-AF239</f>
        <v>15596559.182449996</v>
      </c>
      <c r="AH239" s="64">
        <f>+AF239/AE239</f>
        <v>0.89780265015040017</v>
      </c>
      <c r="AI239" s="220">
        <f>+AI241+AI251+AI257+AI265+AI270</f>
        <v>159561264.495</v>
      </c>
      <c r="AJ239" s="221">
        <f t="shared" ref="AJ239" si="917">+AJ241+AJ251+AJ257+AJ265+AJ270</f>
        <v>146002993.70673999</v>
      </c>
      <c r="AK239" s="221">
        <f>+AI239-AJ239</f>
        <v>13558270.788260013</v>
      </c>
      <c r="AL239" s="64">
        <f>+AJ239/AI239</f>
        <v>0.91502780558194385</v>
      </c>
      <c r="AM239" s="34">
        <f>+AM241+AM251+AM257+AM265+AM270</f>
        <v>166561803.49574998</v>
      </c>
      <c r="AN239" s="34">
        <f t="shared" ref="AN239" si="918">+AN241+AN251+AN257+AN265+AN270</f>
        <v>136938476.52006003</v>
      </c>
      <c r="AO239" s="34">
        <f>+AM239-AN239</f>
        <v>29623326.975689948</v>
      </c>
      <c r="AP239" s="63">
        <f>+AN239/AM239</f>
        <v>0.82214813748431936</v>
      </c>
      <c r="AQ239" s="61">
        <f>+AQ241+AQ251+AQ257+AQ265+AQ270</f>
        <v>173547849.24631003</v>
      </c>
      <c r="AR239" s="34">
        <f t="shared" ref="AR239" si="919">+AR241+AR251+AR257+AR265+AR270</f>
        <v>132659957.79442002</v>
      </c>
      <c r="AS239" s="34">
        <f>+AQ239-AR239</f>
        <v>40887891.451890007</v>
      </c>
      <c r="AT239" s="63">
        <f>+AR239/AQ239</f>
        <v>0.76439989530576469</v>
      </c>
      <c r="AU239" s="34">
        <f>+AU241+AU251+AU257+AU265+AU270</f>
        <v>172139703.0113</v>
      </c>
      <c r="AV239" s="34">
        <f t="shared" ref="AV239" si="920">+AV241+AV251+AV257+AV265+AV270</f>
        <v>140777237.62143004</v>
      </c>
      <c r="AW239" s="34">
        <f>+AU239-AV239</f>
        <v>31362465.389869958</v>
      </c>
      <c r="AX239" s="35">
        <f>+AV239/AU239</f>
        <v>0.81780806611586176</v>
      </c>
      <c r="AY239" s="61">
        <f>+AY241+AY251+AY257+AY265+AY270</f>
        <v>185010971.45609</v>
      </c>
      <c r="AZ239" s="34">
        <f t="shared" ref="AZ239" si="921">+AZ241+AZ251+AZ257+AZ265+AZ270</f>
        <v>157750744.71242997</v>
      </c>
      <c r="BA239" s="34">
        <f>+AY239-AZ239</f>
        <v>27260226.743660033</v>
      </c>
      <c r="BB239" s="63">
        <f>+AZ239/AY239</f>
        <v>0.85265616125836141</v>
      </c>
      <c r="BC239" s="211">
        <f>+BC241+BC251+BC257+BC265+BC270</f>
        <v>165840499.80000001</v>
      </c>
    </row>
    <row r="240" spans="1:55" s="74" customFormat="1" ht="12" customHeight="1" x14ac:dyDescent="0.15">
      <c r="A240" s="80"/>
      <c r="B240" s="81"/>
      <c r="C240" s="222"/>
      <c r="D240" s="87"/>
      <c r="E240" s="87"/>
      <c r="F240" s="65"/>
      <c r="G240" s="222"/>
      <c r="H240" s="87"/>
      <c r="I240" s="87"/>
      <c r="J240" s="65"/>
      <c r="K240" s="222"/>
      <c r="L240" s="87"/>
      <c r="M240" s="87"/>
      <c r="N240" s="65"/>
      <c r="O240" s="222"/>
      <c r="P240" s="87"/>
      <c r="Q240" s="87"/>
      <c r="R240" s="65"/>
      <c r="S240" s="222"/>
      <c r="T240" s="87"/>
      <c r="U240" s="87"/>
      <c r="V240" s="65"/>
      <c r="W240" s="222"/>
      <c r="X240" s="87"/>
      <c r="Y240" s="87"/>
      <c r="Z240" s="65"/>
      <c r="AA240" s="222"/>
      <c r="AB240" s="87"/>
      <c r="AC240" s="87"/>
      <c r="AD240" s="65"/>
      <c r="AE240" s="222"/>
      <c r="AF240" s="87"/>
      <c r="AG240" s="87"/>
      <c r="AH240" s="65"/>
      <c r="AI240" s="222"/>
      <c r="AJ240" s="87"/>
      <c r="AK240" s="87"/>
      <c r="AL240" s="65"/>
      <c r="AM240" s="37"/>
      <c r="AN240" s="37"/>
      <c r="AO240" s="37"/>
      <c r="AP240" s="65"/>
      <c r="AQ240" s="62"/>
      <c r="AR240" s="37"/>
      <c r="AS240" s="37"/>
      <c r="AT240" s="65"/>
      <c r="AU240" s="37"/>
      <c r="AV240" s="37"/>
      <c r="AW240" s="37"/>
      <c r="AX240" s="38"/>
      <c r="AY240" s="62"/>
      <c r="AZ240" s="37"/>
      <c r="BA240" s="37"/>
      <c r="BB240" s="65"/>
      <c r="BC240" s="215"/>
    </row>
    <row r="241" spans="1:55" s="77" customFormat="1" ht="12" customHeight="1" x14ac:dyDescent="0.15">
      <c r="A241" s="75">
        <v>6.01</v>
      </c>
      <c r="B241" s="76" t="s">
        <v>361</v>
      </c>
      <c r="C241" s="220">
        <f>SUM(C243:C249)</f>
        <v>486300</v>
      </c>
      <c r="D241" s="221">
        <f t="shared" ref="D241" si="922">SUM(D243:D249)</f>
        <v>291666.66000000003</v>
      </c>
      <c r="E241" s="221">
        <f>SUM(E243:E249)</f>
        <v>194633.33999999997</v>
      </c>
      <c r="F241" s="64">
        <f>+D241/C241</f>
        <v>0.59976693399136338</v>
      </c>
      <c r="G241" s="220">
        <f>SUM(G243:G249)</f>
        <v>486564.84250000003</v>
      </c>
      <c r="H241" s="221">
        <f t="shared" ref="H241" si="923">SUM(H243:H249)</f>
        <v>349999.99200000003</v>
      </c>
      <c r="I241" s="221">
        <f>SUM(I243:I249)</f>
        <v>136564.85049999997</v>
      </c>
      <c r="J241" s="64">
        <f>+H241/G241</f>
        <v>0.71932856924408795</v>
      </c>
      <c r="K241" s="220">
        <f>SUM(K243:K249)</f>
        <v>491515</v>
      </c>
      <c r="L241" s="221">
        <f t="shared" ref="L241" si="924">SUM(L243:L249)</f>
        <v>174999.99600000001</v>
      </c>
      <c r="M241" s="221">
        <f>SUM(M243:M249)</f>
        <v>316515.00399999996</v>
      </c>
      <c r="N241" s="64">
        <f>+L241/K241</f>
        <v>0.35604202516708544</v>
      </c>
      <c r="O241" s="220">
        <f>SUM(O243:O249)</f>
        <v>183448.10330000002</v>
      </c>
      <c r="P241" s="221">
        <f t="shared" ref="P241" si="925">SUM(P243:P249)</f>
        <v>182806.94154999999</v>
      </c>
      <c r="Q241" s="221">
        <f>SUM(Q243:Q249)</f>
        <v>641.16175000001385</v>
      </c>
      <c r="R241" s="64">
        <f>+P241/O241</f>
        <v>0.99650494206009033</v>
      </c>
      <c r="S241" s="220">
        <f>SUM(S243:S249)</f>
        <v>209248.48150000002</v>
      </c>
      <c r="T241" s="221">
        <f t="shared" ref="T241" si="926">SUM(T243:T249)</f>
        <v>206910.33136000001</v>
      </c>
      <c r="U241" s="221">
        <f>SUM(U243:U249)</f>
        <v>2338.1501400000125</v>
      </c>
      <c r="V241" s="64">
        <f>+T241/S241</f>
        <v>0.98882596364265607</v>
      </c>
      <c r="W241" s="220">
        <f>SUM(W243:W249)</f>
        <v>589718.02124000003</v>
      </c>
      <c r="X241" s="221">
        <f t="shared" ref="X241" si="927">SUM(X243:X249)</f>
        <v>589717.71144999994</v>
      </c>
      <c r="Y241" s="221">
        <f>SUM(Y243:Y249)</f>
        <v>0.30979000001661916</v>
      </c>
      <c r="Z241" s="64">
        <f>+X241/W241</f>
        <v>0.99999947468113759</v>
      </c>
      <c r="AA241" s="220">
        <f>SUM(AA243:AA249)</f>
        <v>220553.8057</v>
      </c>
      <c r="AB241" s="221">
        <f t="shared" ref="AB241" si="928">SUM(AB243:AB249)</f>
        <v>217552.05661</v>
      </c>
      <c r="AC241" s="221">
        <f>+AA241-AB241</f>
        <v>3001.7490899999975</v>
      </c>
      <c r="AD241" s="64">
        <f>+AB241/AA241</f>
        <v>0.98638994652360246</v>
      </c>
      <c r="AE241" s="220">
        <f>SUM(AE243:AE249)</f>
        <v>972800</v>
      </c>
      <c r="AF241" s="221">
        <f t="shared" ref="AF241" si="929">SUM(AF243:AF249)</f>
        <v>638226.06880000001</v>
      </c>
      <c r="AG241" s="221">
        <f>+AE241-AF241</f>
        <v>334573.93119999999</v>
      </c>
      <c r="AH241" s="64">
        <f>+AF241/AE241</f>
        <v>0.6560712055921053</v>
      </c>
      <c r="AI241" s="220">
        <f>SUM(AI243:AI249)</f>
        <v>718707.58400000003</v>
      </c>
      <c r="AJ241" s="221">
        <f t="shared" ref="AJ241" si="930">SUM(AJ243:AJ249)</f>
        <v>440310.19538000005</v>
      </c>
      <c r="AK241" s="221">
        <f>+AI241-AJ241</f>
        <v>278397.38861999998</v>
      </c>
      <c r="AL241" s="64">
        <f>+AJ241/AI241</f>
        <v>0.61264164339192506</v>
      </c>
      <c r="AM241" s="34">
        <f>SUM(AM243:AM249)</f>
        <v>1460012.1468100001</v>
      </c>
      <c r="AN241" s="34">
        <f t="shared" ref="AN241" si="931">SUM(AN243:AN249)</f>
        <v>1009911.7747099998</v>
      </c>
      <c r="AO241" s="34">
        <f>+AM241-AN241</f>
        <v>450100.37210000027</v>
      </c>
      <c r="AP241" s="63">
        <f>+AN241/AM241</f>
        <v>0.69171463875596473</v>
      </c>
      <c r="AQ241" s="61">
        <f>SUM(AQ243:AQ249)</f>
        <v>1328104.6000000001</v>
      </c>
      <c r="AR241" s="34">
        <f t="shared" ref="AR241" si="932">SUM(AR243:AR249)</f>
        <v>851360.49638999999</v>
      </c>
      <c r="AS241" s="34">
        <f>+AQ241-AR241</f>
        <v>476744.10361000011</v>
      </c>
      <c r="AT241" s="63">
        <f>+AR241/AQ241</f>
        <v>0.6410342200380903</v>
      </c>
      <c r="AU241" s="34">
        <f>SUM(AU243:AU249)</f>
        <v>1149871.253</v>
      </c>
      <c r="AV241" s="34">
        <f t="shared" ref="AV241" si="933">SUM(AV243:AV249)</f>
        <v>1100482.47964</v>
      </c>
      <c r="AW241" s="34">
        <f>+AU241-AV241</f>
        <v>49388.773359999992</v>
      </c>
      <c r="AX241" s="35">
        <f>+AV241/AU241</f>
        <v>0.95704843196040834</v>
      </c>
      <c r="AY241" s="61">
        <f>SUM(AY243:AY249)</f>
        <v>2198028.429</v>
      </c>
      <c r="AZ241" s="34">
        <f t="shared" ref="AZ241" si="934">SUM(AZ243:AZ249)</f>
        <v>1749931.3180299997</v>
      </c>
      <c r="BA241" s="34">
        <f>+AY241-AZ241</f>
        <v>448097.11097000027</v>
      </c>
      <c r="BB241" s="63">
        <f>+AZ241/AY241</f>
        <v>0.79613679920697689</v>
      </c>
      <c r="BC241" s="211">
        <f>SUM(BC243:BC249)</f>
        <v>3749900</v>
      </c>
    </row>
    <row r="242" spans="1:55" s="74" customFormat="1" ht="15" x14ac:dyDescent="0.15">
      <c r="A242" s="80"/>
      <c r="B242" s="81"/>
      <c r="C242" s="222"/>
      <c r="D242" s="87"/>
      <c r="E242" s="87"/>
      <c r="F242" s="65"/>
      <c r="G242" s="222"/>
      <c r="H242" s="87"/>
      <c r="I242" s="87"/>
      <c r="J242" s="65"/>
      <c r="K242" s="222"/>
      <c r="L242" s="87"/>
      <c r="M242" s="87"/>
      <c r="N242" s="65"/>
      <c r="O242" s="222"/>
      <c r="P242" s="87"/>
      <c r="Q242" s="87"/>
      <c r="R242" s="65"/>
      <c r="S242" s="222"/>
      <c r="T242" s="87"/>
      <c r="U242" s="87"/>
      <c r="V242" s="65"/>
      <c r="W242" s="222"/>
      <c r="X242" s="87"/>
      <c r="Y242" s="87"/>
      <c r="Z242" s="65"/>
      <c r="AA242" s="222"/>
      <c r="AB242" s="87"/>
      <c r="AC242" s="87"/>
      <c r="AD242" s="65"/>
      <c r="AE242" s="222"/>
      <c r="AF242" s="87"/>
      <c r="AG242" s="87"/>
      <c r="AH242" s="65"/>
      <c r="AI242" s="222"/>
      <c r="AJ242" s="87"/>
      <c r="AK242" s="87"/>
      <c r="AL242" s="65"/>
      <c r="AM242" s="83"/>
      <c r="AN242" s="37"/>
      <c r="AO242" s="37"/>
      <c r="AP242" s="65"/>
      <c r="AQ242" s="82"/>
      <c r="AR242" s="37"/>
      <c r="AS242" s="37"/>
      <c r="AT242" s="65"/>
      <c r="AU242" s="83"/>
      <c r="AV242" s="37"/>
      <c r="AW242" s="37"/>
      <c r="AX242" s="38"/>
      <c r="AY242" s="82"/>
      <c r="AZ242" s="37"/>
      <c r="BA242" s="37"/>
      <c r="BB242" s="65"/>
      <c r="BC242" s="213"/>
    </row>
    <row r="243" spans="1:55" s="74" customFormat="1" ht="15" x14ac:dyDescent="0.15">
      <c r="A243" s="80" t="s">
        <v>362</v>
      </c>
      <c r="B243" s="81" t="s">
        <v>363</v>
      </c>
      <c r="C243" s="222">
        <v>0</v>
      </c>
      <c r="D243" s="87">
        <v>0</v>
      </c>
      <c r="E243" s="87">
        <f t="shared" ref="E243:E249" si="935">+C243-D243</f>
        <v>0</v>
      </c>
      <c r="F243" s="66" t="s">
        <v>12</v>
      </c>
      <c r="G243" s="222">
        <v>0</v>
      </c>
      <c r="H243" s="87">
        <v>0</v>
      </c>
      <c r="I243" s="87">
        <f t="shared" ref="I243:I249" si="936">+G243-H243</f>
        <v>0</v>
      </c>
      <c r="J243" s="66" t="s">
        <v>12</v>
      </c>
      <c r="K243" s="222">
        <v>0</v>
      </c>
      <c r="L243" s="87">
        <v>0</v>
      </c>
      <c r="M243" s="87">
        <f t="shared" ref="M243:M249" si="937">+K243-L243</f>
        <v>0</v>
      </c>
      <c r="N243" s="66" t="s">
        <v>12</v>
      </c>
      <c r="O243" s="222">
        <v>0</v>
      </c>
      <c r="P243" s="87">
        <v>0</v>
      </c>
      <c r="Q243" s="87">
        <f t="shared" ref="Q243:Q249" si="938">+O243-P243</f>
        <v>0</v>
      </c>
      <c r="R243" s="66" t="s">
        <v>12</v>
      </c>
      <c r="S243" s="222">
        <v>0</v>
      </c>
      <c r="T243" s="87">
        <v>0</v>
      </c>
      <c r="U243" s="87">
        <f t="shared" ref="U243:U249" si="939">+S243-T243</f>
        <v>0</v>
      </c>
      <c r="V243" s="66" t="s">
        <v>12</v>
      </c>
      <c r="W243" s="222">
        <v>0</v>
      </c>
      <c r="X243" s="87">
        <v>0</v>
      </c>
      <c r="Y243" s="87">
        <f t="shared" ref="Y243:Y249" si="940">+W243-X243</f>
        <v>0</v>
      </c>
      <c r="Z243" s="66" t="s">
        <v>12</v>
      </c>
      <c r="AA243" s="222">
        <v>0</v>
      </c>
      <c r="AB243" s="87">
        <v>0</v>
      </c>
      <c r="AC243" s="87">
        <f t="shared" ref="AC243:AC249" si="941">+AA243-AB243</f>
        <v>0</v>
      </c>
      <c r="AD243" s="66" t="s">
        <v>12</v>
      </c>
      <c r="AE243" s="222">
        <v>0</v>
      </c>
      <c r="AF243" s="87">
        <v>0</v>
      </c>
      <c r="AG243" s="87">
        <f t="shared" ref="AG243:AG249" si="942">+AE243-AF243</f>
        <v>0</v>
      </c>
      <c r="AH243" s="66" t="s">
        <v>12</v>
      </c>
      <c r="AI243" s="222">
        <v>0</v>
      </c>
      <c r="AJ243" s="87">
        <v>0</v>
      </c>
      <c r="AK243" s="87">
        <f t="shared" ref="AK243:AK249" si="943">+AI243-AJ243</f>
        <v>0</v>
      </c>
      <c r="AL243" s="66" t="s">
        <v>12</v>
      </c>
      <c r="AM243" s="83">
        <v>206103</v>
      </c>
      <c r="AN243" s="83">
        <v>7090.4800199999991</v>
      </c>
      <c r="AO243" s="83">
        <f t="shared" ref="AO243:AO249" si="944">+AM243-AN243</f>
        <v>199012.51998000001</v>
      </c>
      <c r="AP243" s="66">
        <f>+AN243/AM243</f>
        <v>3.440260462002008E-2</v>
      </c>
      <c r="AQ243" s="82">
        <v>200058.59999999998</v>
      </c>
      <c r="AR243" s="83">
        <v>5749.5274800000007</v>
      </c>
      <c r="AS243" s="83">
        <f t="shared" ref="AS243" si="945">+AQ243-AR243</f>
        <v>194309.07251999999</v>
      </c>
      <c r="AT243" s="66">
        <f>+AR243/AQ243</f>
        <v>2.8739216809474829E-2</v>
      </c>
      <c r="AU243" s="83">
        <v>118.5</v>
      </c>
      <c r="AV243" s="83">
        <v>118.43164</v>
      </c>
      <c r="AW243" s="83">
        <f t="shared" ref="AW243:AW249" si="946">+AU243-AV243</f>
        <v>6.8359999999998422E-2</v>
      </c>
      <c r="AX243" s="39">
        <f t="shared" ref="AX243:AX249" si="947">+AV243/AU243</f>
        <v>0.99942312236286923</v>
      </c>
      <c r="AY243" s="82">
        <v>0</v>
      </c>
      <c r="AZ243" s="83">
        <v>0</v>
      </c>
      <c r="BA243" s="83">
        <f t="shared" ref="BA243:BA249" si="948">+AY243-AZ243</f>
        <v>0</v>
      </c>
      <c r="BB243" s="66" t="s">
        <v>12</v>
      </c>
      <c r="BC243" s="213">
        <v>0</v>
      </c>
    </row>
    <row r="244" spans="1:55" s="74" customFormat="1" ht="12" customHeight="1" x14ac:dyDescent="0.15">
      <c r="A244" s="80" t="s">
        <v>364</v>
      </c>
      <c r="B244" s="81" t="s">
        <v>365</v>
      </c>
      <c r="C244" s="222">
        <v>0</v>
      </c>
      <c r="D244" s="87">
        <v>0</v>
      </c>
      <c r="E244" s="87">
        <f t="shared" si="935"/>
        <v>0</v>
      </c>
      <c r="F244" s="66" t="s">
        <v>12</v>
      </c>
      <c r="G244" s="222">
        <v>350000</v>
      </c>
      <c r="H244" s="87">
        <v>349999.99200000003</v>
      </c>
      <c r="I244" s="87">
        <f t="shared" si="936"/>
        <v>7.999999972525984E-3</v>
      </c>
      <c r="J244" s="65">
        <f>+H244/G244</f>
        <v>0.99999997714285727</v>
      </c>
      <c r="K244" s="222">
        <v>347000</v>
      </c>
      <c r="L244" s="87">
        <v>174999.99600000001</v>
      </c>
      <c r="M244" s="87">
        <f t="shared" si="937"/>
        <v>172000.00399999999</v>
      </c>
      <c r="N244" s="65">
        <f>+L244/K244</f>
        <v>0.50432275504322766</v>
      </c>
      <c r="O244" s="222">
        <v>30629.903300000002</v>
      </c>
      <c r="P244" s="87">
        <v>30629.903289999998</v>
      </c>
      <c r="Q244" s="87">
        <f t="shared" si="938"/>
        <v>1.0000003385357559E-5</v>
      </c>
      <c r="R244" s="65">
        <f t="shared" ref="R244:R245" si="949">+P244/O244</f>
        <v>0.9999999996735216</v>
      </c>
      <c r="S244" s="222">
        <v>49477.011100000003</v>
      </c>
      <c r="T244" s="87">
        <v>49133.178090000001</v>
      </c>
      <c r="U244" s="87">
        <f t="shared" si="939"/>
        <v>343.8330100000021</v>
      </c>
      <c r="V244" s="65">
        <f t="shared" ref="V244:V245" si="950">+T244/S244</f>
        <v>0.9930506511538244</v>
      </c>
      <c r="W244" s="222">
        <v>8000.9</v>
      </c>
      <c r="X244" s="87">
        <v>8000.8051399999995</v>
      </c>
      <c r="Y244" s="87">
        <f t="shared" si="940"/>
        <v>9.4860000000153377E-2</v>
      </c>
      <c r="Z244" s="66" t="s">
        <v>12</v>
      </c>
      <c r="AA244" s="222">
        <v>0</v>
      </c>
      <c r="AB244" s="87">
        <v>0</v>
      </c>
      <c r="AC244" s="87">
        <f t="shared" si="941"/>
        <v>0</v>
      </c>
      <c r="AD244" s="66" t="s">
        <v>12</v>
      </c>
      <c r="AE244" s="222">
        <v>0</v>
      </c>
      <c r="AF244" s="87">
        <v>0</v>
      </c>
      <c r="AG244" s="87">
        <f t="shared" si="942"/>
        <v>0</v>
      </c>
      <c r="AH244" s="66" t="s">
        <v>12</v>
      </c>
      <c r="AI244" s="222">
        <v>89778.331999999995</v>
      </c>
      <c r="AJ244" s="87">
        <v>89778.331999999995</v>
      </c>
      <c r="AK244" s="87">
        <f t="shared" si="943"/>
        <v>0</v>
      </c>
      <c r="AL244" s="65">
        <f t="shared" ref="AL244:AL249" si="951">+AJ244/AI244</f>
        <v>1</v>
      </c>
      <c r="AM244" s="83">
        <v>5456.8938099999996</v>
      </c>
      <c r="AN244" s="83">
        <v>5456.8937800000003</v>
      </c>
      <c r="AO244" s="83">
        <f>+AM244-AN244</f>
        <v>2.9999999242136255E-5</v>
      </c>
      <c r="AP244" s="66">
        <f t="shared" ref="AP244:AP245" si="952">+AN244/AM244</f>
        <v>0.9999999945023671</v>
      </c>
      <c r="AQ244" s="82">
        <v>13684.5</v>
      </c>
      <c r="AR244" s="83">
        <v>13684.03182</v>
      </c>
      <c r="AS244" s="83">
        <f>+AQ244-AR244</f>
        <v>0.4681799999998475</v>
      </c>
      <c r="AT244" s="66">
        <f t="shared" ref="AT244:AT245" si="953">+AR244/AQ244</f>
        <v>0.99996578756987831</v>
      </c>
      <c r="AU244" s="83">
        <v>0</v>
      </c>
      <c r="AV244" s="83">
        <v>0</v>
      </c>
      <c r="AW244" s="83">
        <f t="shared" si="946"/>
        <v>0</v>
      </c>
      <c r="AX244" s="39" t="s">
        <v>12</v>
      </c>
      <c r="AY244" s="82">
        <v>0</v>
      </c>
      <c r="AZ244" s="83">
        <v>-11.25</v>
      </c>
      <c r="BA244" s="83">
        <f t="shared" si="948"/>
        <v>11.25</v>
      </c>
      <c r="BB244" s="67" t="s">
        <v>12</v>
      </c>
      <c r="BC244" s="213">
        <v>0</v>
      </c>
    </row>
    <row r="245" spans="1:55" s="74" customFormat="1" ht="12" customHeight="1" x14ac:dyDescent="0.15">
      <c r="A245" s="80" t="s">
        <v>366</v>
      </c>
      <c r="B245" s="81" t="s">
        <v>367</v>
      </c>
      <c r="C245" s="222">
        <v>486300</v>
      </c>
      <c r="D245" s="87">
        <v>291666.66000000003</v>
      </c>
      <c r="E245" s="87">
        <f t="shared" si="935"/>
        <v>194633.33999999997</v>
      </c>
      <c r="F245" s="65">
        <f t="shared" ref="F245" si="954">+D245/C245</f>
        <v>0.59976693399136338</v>
      </c>
      <c r="G245" s="222">
        <v>136564.8425</v>
      </c>
      <c r="H245" s="87">
        <v>0</v>
      </c>
      <c r="I245" s="87">
        <f t="shared" si="936"/>
        <v>136564.8425</v>
      </c>
      <c r="J245" s="65">
        <f>+H245/G245</f>
        <v>0</v>
      </c>
      <c r="K245" s="222">
        <v>144515</v>
      </c>
      <c r="L245" s="87">
        <v>0</v>
      </c>
      <c r="M245" s="87">
        <f t="shared" si="937"/>
        <v>144515</v>
      </c>
      <c r="N245" s="65">
        <f>+L245/K245</f>
        <v>0</v>
      </c>
      <c r="O245" s="222">
        <v>152818.20000000001</v>
      </c>
      <c r="P245" s="87">
        <v>152177.03826</v>
      </c>
      <c r="Q245" s="87">
        <f t="shared" si="938"/>
        <v>641.16174000001047</v>
      </c>
      <c r="R245" s="65">
        <f t="shared" si="949"/>
        <v>0.9958044150500398</v>
      </c>
      <c r="S245" s="222">
        <v>159771.47040000002</v>
      </c>
      <c r="T245" s="87">
        <v>157777.15327000001</v>
      </c>
      <c r="U245" s="87">
        <f t="shared" si="939"/>
        <v>1994.3171300000104</v>
      </c>
      <c r="V245" s="65">
        <f t="shared" si="950"/>
        <v>0.98751768932834449</v>
      </c>
      <c r="W245" s="222">
        <v>581717.12124000001</v>
      </c>
      <c r="X245" s="87">
        <v>581716.90630999999</v>
      </c>
      <c r="Y245" s="87">
        <f t="shared" si="940"/>
        <v>0.21493000001646578</v>
      </c>
      <c r="Z245" s="65">
        <f t="shared" ref="Z245" si="955">+X245/W245</f>
        <v>0.99999963052488539</v>
      </c>
      <c r="AA245" s="222">
        <v>167529.29999999999</v>
      </c>
      <c r="AB245" s="87">
        <v>164527.56515000001</v>
      </c>
      <c r="AC245" s="87">
        <f t="shared" si="941"/>
        <v>3001.7348499999789</v>
      </c>
      <c r="AD245" s="65">
        <f t="shared" ref="AD245" si="956">+AB245/AA245</f>
        <v>0.98208232918062699</v>
      </c>
      <c r="AE245" s="222">
        <v>890800</v>
      </c>
      <c r="AF245" s="87">
        <v>608025.94640000002</v>
      </c>
      <c r="AG245" s="87">
        <f t="shared" si="942"/>
        <v>282774.05359999998</v>
      </c>
      <c r="AH245" s="65">
        <f t="shared" ref="AH245" si="957">+AF245/AE245</f>
        <v>0.68256168208352042</v>
      </c>
      <c r="AI245" s="222">
        <v>301262.25199999998</v>
      </c>
      <c r="AJ245" s="87">
        <v>26114.932000000001</v>
      </c>
      <c r="AK245" s="87">
        <f t="shared" si="943"/>
        <v>275147.31999999995</v>
      </c>
      <c r="AL245" s="65">
        <f t="shared" si="951"/>
        <v>8.6685045426799778E-2</v>
      </c>
      <c r="AM245" s="83">
        <v>824254.75300000003</v>
      </c>
      <c r="AN245" s="83">
        <v>590171.92628999997</v>
      </c>
      <c r="AO245" s="83">
        <f t="shared" si="944"/>
        <v>234082.82671000005</v>
      </c>
      <c r="AP245" s="66">
        <f t="shared" si="952"/>
        <v>0.71600670077058071</v>
      </c>
      <c r="AQ245" s="82">
        <v>269623.5</v>
      </c>
      <c r="AR245" s="83">
        <v>19959.69484</v>
      </c>
      <c r="AS245" s="83">
        <f t="shared" ref="AS245:AS249" si="958">+AQ245-AR245</f>
        <v>249663.80515999999</v>
      </c>
      <c r="AT245" s="66">
        <f t="shared" si="953"/>
        <v>7.4028023670043602E-2</v>
      </c>
      <c r="AU245" s="83">
        <v>81461.952999999994</v>
      </c>
      <c r="AV245" s="83">
        <v>34375.048000000003</v>
      </c>
      <c r="AW245" s="83">
        <f t="shared" si="946"/>
        <v>47086.904999999992</v>
      </c>
      <c r="AX245" s="39">
        <f t="shared" si="947"/>
        <v>0.42197672329314279</v>
      </c>
      <c r="AY245" s="82">
        <v>714528.429</v>
      </c>
      <c r="AZ245" s="83">
        <v>15548.936</v>
      </c>
      <c r="BA245" s="83">
        <f t="shared" si="948"/>
        <v>698979.49300000002</v>
      </c>
      <c r="BB245" s="66">
        <f t="shared" ref="BB245:BB249" si="959">+AZ245/AY245</f>
        <v>2.1761115959740208E-2</v>
      </c>
      <c r="BC245" s="213">
        <v>755900</v>
      </c>
    </row>
    <row r="246" spans="1:55" s="74" customFormat="1" ht="15" x14ac:dyDescent="0.15">
      <c r="A246" s="80" t="s">
        <v>368</v>
      </c>
      <c r="B246" s="81" t="s">
        <v>369</v>
      </c>
      <c r="C246" s="222">
        <v>0</v>
      </c>
      <c r="D246" s="87">
        <v>0</v>
      </c>
      <c r="E246" s="87">
        <f t="shared" si="935"/>
        <v>0</v>
      </c>
      <c r="F246" s="66" t="s">
        <v>12</v>
      </c>
      <c r="G246" s="222">
        <v>0</v>
      </c>
      <c r="H246" s="87">
        <v>0</v>
      </c>
      <c r="I246" s="87">
        <f t="shared" si="936"/>
        <v>0</v>
      </c>
      <c r="J246" s="66" t="s">
        <v>12</v>
      </c>
      <c r="K246" s="222">
        <v>0</v>
      </c>
      <c r="L246" s="87">
        <v>0</v>
      </c>
      <c r="M246" s="87">
        <f t="shared" si="937"/>
        <v>0</v>
      </c>
      <c r="N246" s="66" t="s">
        <v>12</v>
      </c>
      <c r="O246" s="222">
        <v>0</v>
      </c>
      <c r="P246" s="87">
        <v>0</v>
      </c>
      <c r="Q246" s="87">
        <f t="shared" si="938"/>
        <v>0</v>
      </c>
      <c r="R246" s="66" t="s">
        <v>12</v>
      </c>
      <c r="S246" s="222">
        <v>0</v>
      </c>
      <c r="T246" s="87">
        <v>0</v>
      </c>
      <c r="U246" s="87">
        <f t="shared" si="939"/>
        <v>0</v>
      </c>
      <c r="V246" s="66" t="s">
        <v>12</v>
      </c>
      <c r="W246" s="222">
        <v>0</v>
      </c>
      <c r="X246" s="87">
        <v>0</v>
      </c>
      <c r="Y246" s="87">
        <f t="shared" si="940"/>
        <v>0</v>
      </c>
      <c r="Z246" s="66" t="s">
        <v>12</v>
      </c>
      <c r="AA246" s="222">
        <v>53024.505700000002</v>
      </c>
      <c r="AB246" s="87">
        <v>53024.491459999997</v>
      </c>
      <c r="AC246" s="87">
        <f t="shared" si="941"/>
        <v>1.4240000004065223E-2</v>
      </c>
      <c r="AD246" s="66" t="s">
        <v>12</v>
      </c>
      <c r="AE246" s="222">
        <v>0</v>
      </c>
      <c r="AF246" s="87">
        <v>0</v>
      </c>
      <c r="AG246" s="87">
        <f t="shared" si="942"/>
        <v>0</v>
      </c>
      <c r="AH246" s="66" t="s">
        <v>12</v>
      </c>
      <c r="AI246" s="222">
        <v>0</v>
      </c>
      <c r="AJ246" s="87">
        <v>0</v>
      </c>
      <c r="AK246" s="87">
        <f t="shared" si="943"/>
        <v>0</v>
      </c>
      <c r="AL246" s="66" t="s">
        <v>12</v>
      </c>
      <c r="AM246" s="83">
        <v>0</v>
      </c>
      <c r="AN246" s="83">
        <v>0</v>
      </c>
      <c r="AO246" s="83">
        <f t="shared" si="944"/>
        <v>0</v>
      </c>
      <c r="AP246" s="66" t="s">
        <v>12</v>
      </c>
      <c r="AQ246" s="82">
        <v>0</v>
      </c>
      <c r="AR246" s="83">
        <v>0</v>
      </c>
      <c r="AS246" s="83">
        <f t="shared" si="958"/>
        <v>0</v>
      </c>
      <c r="AT246" s="66" t="s">
        <v>12</v>
      </c>
      <c r="AU246" s="83">
        <v>0</v>
      </c>
      <c r="AV246" s="83">
        <v>0</v>
      </c>
      <c r="AW246" s="83">
        <f t="shared" si="946"/>
        <v>0</v>
      </c>
      <c r="AX246" s="39" t="s">
        <v>12</v>
      </c>
      <c r="AY246" s="82">
        <v>0</v>
      </c>
      <c r="AZ246" s="83">
        <v>0</v>
      </c>
      <c r="BA246" s="83">
        <f t="shared" si="948"/>
        <v>0</v>
      </c>
      <c r="BB246" s="66" t="s">
        <v>12</v>
      </c>
      <c r="BC246" s="213">
        <v>0</v>
      </c>
    </row>
    <row r="247" spans="1:55" s="74" customFormat="1" ht="15" x14ac:dyDescent="0.15">
      <c r="A247" s="80" t="s">
        <v>418</v>
      </c>
      <c r="B247" s="81" t="s">
        <v>419</v>
      </c>
      <c r="C247" s="222">
        <v>0</v>
      </c>
      <c r="D247" s="87">
        <v>0</v>
      </c>
      <c r="E247" s="87">
        <f t="shared" si="935"/>
        <v>0</v>
      </c>
      <c r="F247" s="66" t="s">
        <v>12</v>
      </c>
      <c r="G247" s="222">
        <v>0</v>
      </c>
      <c r="H247" s="87">
        <v>0</v>
      </c>
      <c r="I247" s="87">
        <f t="shared" si="936"/>
        <v>0</v>
      </c>
      <c r="J247" s="66" t="s">
        <v>12</v>
      </c>
      <c r="K247" s="222">
        <v>0</v>
      </c>
      <c r="L247" s="87">
        <v>0</v>
      </c>
      <c r="M247" s="87">
        <f t="shared" si="937"/>
        <v>0</v>
      </c>
      <c r="N247" s="66" t="s">
        <v>12</v>
      </c>
      <c r="O247" s="222">
        <v>0</v>
      </c>
      <c r="P247" s="87">
        <v>0</v>
      </c>
      <c r="Q247" s="87">
        <f t="shared" si="938"/>
        <v>0</v>
      </c>
      <c r="R247" s="66" t="s">
        <v>12</v>
      </c>
      <c r="S247" s="222">
        <v>0</v>
      </c>
      <c r="T247" s="87">
        <v>0</v>
      </c>
      <c r="U247" s="87">
        <f t="shared" si="939"/>
        <v>0</v>
      </c>
      <c r="V247" s="66" t="s">
        <v>12</v>
      </c>
      <c r="W247" s="222">
        <v>0</v>
      </c>
      <c r="X247" s="87">
        <v>0</v>
      </c>
      <c r="Y247" s="87">
        <f t="shared" si="940"/>
        <v>0</v>
      </c>
      <c r="Z247" s="66" t="s">
        <v>12</v>
      </c>
      <c r="AA247" s="222">
        <v>0</v>
      </c>
      <c r="AB247" s="87">
        <v>0</v>
      </c>
      <c r="AC247" s="87">
        <f t="shared" si="941"/>
        <v>0</v>
      </c>
      <c r="AD247" s="66" t="s">
        <v>12</v>
      </c>
      <c r="AE247" s="222">
        <v>0</v>
      </c>
      <c r="AF247" s="87">
        <v>0</v>
      </c>
      <c r="AG247" s="87">
        <f t="shared" si="942"/>
        <v>0</v>
      </c>
      <c r="AH247" s="66" t="s">
        <v>12</v>
      </c>
      <c r="AI247" s="222">
        <v>0</v>
      </c>
      <c r="AJ247" s="87">
        <v>0</v>
      </c>
      <c r="AK247" s="87">
        <f t="shared" si="943"/>
        <v>0</v>
      </c>
      <c r="AL247" s="66" t="s">
        <v>12</v>
      </c>
      <c r="AM247" s="83">
        <v>0</v>
      </c>
      <c r="AN247" s="83">
        <v>0</v>
      </c>
      <c r="AO247" s="83">
        <f t="shared" si="944"/>
        <v>0</v>
      </c>
      <c r="AP247" s="66" t="s">
        <v>12</v>
      </c>
      <c r="AQ247" s="82">
        <v>0</v>
      </c>
      <c r="AR247" s="83">
        <v>0</v>
      </c>
      <c r="AS247" s="83">
        <f t="shared" si="958"/>
        <v>0</v>
      </c>
      <c r="AT247" s="66" t="s">
        <v>12</v>
      </c>
      <c r="AU247" s="83">
        <v>201.8</v>
      </c>
      <c r="AV247" s="83">
        <v>0</v>
      </c>
      <c r="AW247" s="83">
        <f t="shared" si="946"/>
        <v>201.8</v>
      </c>
      <c r="AX247" s="39">
        <f t="shared" si="947"/>
        <v>0</v>
      </c>
      <c r="AY247" s="82">
        <v>0</v>
      </c>
      <c r="AZ247" s="83">
        <v>0</v>
      </c>
      <c r="BA247" s="83">
        <f t="shared" si="948"/>
        <v>0</v>
      </c>
      <c r="BB247" s="66" t="s">
        <v>12</v>
      </c>
      <c r="BC247" s="213">
        <v>0</v>
      </c>
    </row>
    <row r="248" spans="1:55" s="74" customFormat="1" ht="12" customHeight="1" x14ac:dyDescent="0.15">
      <c r="A248" s="80" t="s">
        <v>370</v>
      </c>
      <c r="B248" s="81" t="s">
        <v>371</v>
      </c>
      <c r="C248" s="222">
        <v>0</v>
      </c>
      <c r="D248" s="87">
        <v>0</v>
      </c>
      <c r="E248" s="87">
        <f t="shared" si="935"/>
        <v>0</v>
      </c>
      <c r="F248" s="66" t="s">
        <v>12</v>
      </c>
      <c r="G248" s="222">
        <v>0</v>
      </c>
      <c r="H248" s="87">
        <v>0</v>
      </c>
      <c r="I248" s="87">
        <f t="shared" si="936"/>
        <v>0</v>
      </c>
      <c r="J248" s="66" t="s">
        <v>12</v>
      </c>
      <c r="K248" s="222">
        <v>0</v>
      </c>
      <c r="L248" s="87">
        <v>0</v>
      </c>
      <c r="M248" s="87">
        <f t="shared" si="937"/>
        <v>0</v>
      </c>
      <c r="N248" s="66" t="s">
        <v>12</v>
      </c>
      <c r="O248" s="222">
        <v>0</v>
      </c>
      <c r="P248" s="87">
        <v>0</v>
      </c>
      <c r="Q248" s="87">
        <f t="shared" si="938"/>
        <v>0</v>
      </c>
      <c r="R248" s="66" t="s">
        <v>12</v>
      </c>
      <c r="S248" s="222">
        <v>0</v>
      </c>
      <c r="T248" s="87">
        <v>0</v>
      </c>
      <c r="U248" s="87">
        <f t="shared" si="939"/>
        <v>0</v>
      </c>
      <c r="V248" s="66" t="s">
        <v>12</v>
      </c>
      <c r="W248" s="222">
        <v>0</v>
      </c>
      <c r="X248" s="87">
        <v>0</v>
      </c>
      <c r="Y248" s="87">
        <f t="shared" si="940"/>
        <v>0</v>
      </c>
      <c r="Z248" s="66" t="s">
        <v>12</v>
      </c>
      <c r="AA248" s="222">
        <v>0</v>
      </c>
      <c r="AB248" s="87">
        <v>0</v>
      </c>
      <c r="AC248" s="87">
        <f t="shared" si="941"/>
        <v>0</v>
      </c>
      <c r="AD248" s="66" t="s">
        <v>12</v>
      </c>
      <c r="AE248" s="222">
        <v>0</v>
      </c>
      <c r="AF248" s="87">
        <v>0</v>
      </c>
      <c r="AG248" s="87">
        <f t="shared" si="942"/>
        <v>0</v>
      </c>
      <c r="AH248" s="66" t="s">
        <v>12</v>
      </c>
      <c r="AI248" s="222">
        <v>0</v>
      </c>
      <c r="AJ248" s="87">
        <v>0</v>
      </c>
      <c r="AK248" s="87">
        <f t="shared" si="943"/>
        <v>0</v>
      </c>
      <c r="AL248" s="66" t="s">
        <v>12</v>
      </c>
      <c r="AM248" s="83">
        <v>2697.5</v>
      </c>
      <c r="AN248" s="83">
        <v>0</v>
      </c>
      <c r="AO248" s="83">
        <f t="shared" si="944"/>
        <v>2697.5</v>
      </c>
      <c r="AP248" s="66" t="s">
        <v>12</v>
      </c>
      <c r="AQ248" s="82">
        <v>2061</v>
      </c>
      <c r="AR248" s="83">
        <v>0</v>
      </c>
      <c r="AS248" s="83">
        <f t="shared" si="958"/>
        <v>2061</v>
      </c>
      <c r="AT248" s="66" t="s">
        <v>12</v>
      </c>
      <c r="AU248" s="83">
        <v>2100</v>
      </c>
      <c r="AV248" s="83">
        <v>0</v>
      </c>
      <c r="AW248" s="83">
        <f t="shared" si="946"/>
        <v>2100</v>
      </c>
      <c r="AX248" s="39">
        <f t="shared" si="947"/>
        <v>0</v>
      </c>
      <c r="AY248" s="82">
        <v>6000</v>
      </c>
      <c r="AZ248" s="83">
        <v>2837.6782699999999</v>
      </c>
      <c r="BA248" s="83">
        <f t="shared" si="948"/>
        <v>3162.3217300000001</v>
      </c>
      <c r="BB248" s="66">
        <f t="shared" si="959"/>
        <v>0.47294637833333331</v>
      </c>
      <c r="BC248" s="213">
        <v>0</v>
      </c>
    </row>
    <row r="249" spans="1:55" s="74" customFormat="1" ht="12" customHeight="1" x14ac:dyDescent="0.15">
      <c r="A249" s="80" t="s">
        <v>372</v>
      </c>
      <c r="B249" s="81" t="s">
        <v>373</v>
      </c>
      <c r="C249" s="222">
        <v>0</v>
      </c>
      <c r="D249" s="87">
        <v>0</v>
      </c>
      <c r="E249" s="87">
        <f t="shared" si="935"/>
        <v>0</v>
      </c>
      <c r="F249" s="66" t="s">
        <v>12</v>
      </c>
      <c r="G249" s="222">
        <v>0</v>
      </c>
      <c r="H249" s="87">
        <v>0</v>
      </c>
      <c r="I249" s="87">
        <f t="shared" si="936"/>
        <v>0</v>
      </c>
      <c r="J249" s="66" t="s">
        <v>12</v>
      </c>
      <c r="K249" s="222">
        <v>0</v>
      </c>
      <c r="L249" s="87">
        <v>0</v>
      </c>
      <c r="M249" s="87">
        <f t="shared" si="937"/>
        <v>0</v>
      </c>
      <c r="N249" s="66" t="s">
        <v>12</v>
      </c>
      <c r="O249" s="222">
        <v>0</v>
      </c>
      <c r="P249" s="87">
        <v>0</v>
      </c>
      <c r="Q249" s="87">
        <f t="shared" si="938"/>
        <v>0</v>
      </c>
      <c r="R249" s="66" t="s">
        <v>12</v>
      </c>
      <c r="S249" s="222">
        <v>0</v>
      </c>
      <c r="T249" s="87">
        <v>0</v>
      </c>
      <c r="U249" s="87">
        <f t="shared" si="939"/>
        <v>0</v>
      </c>
      <c r="V249" s="66" t="s">
        <v>12</v>
      </c>
      <c r="W249" s="222">
        <v>0</v>
      </c>
      <c r="X249" s="87">
        <v>0</v>
      </c>
      <c r="Y249" s="87">
        <f t="shared" si="940"/>
        <v>0</v>
      </c>
      <c r="Z249" s="66" t="s">
        <v>12</v>
      </c>
      <c r="AA249" s="222">
        <v>0</v>
      </c>
      <c r="AB249" s="87">
        <v>0</v>
      </c>
      <c r="AC249" s="87">
        <f t="shared" si="941"/>
        <v>0</v>
      </c>
      <c r="AD249" s="66" t="s">
        <v>12</v>
      </c>
      <c r="AE249" s="222">
        <v>82000</v>
      </c>
      <c r="AF249" s="87">
        <v>30200.1224</v>
      </c>
      <c r="AG249" s="87">
        <f t="shared" si="942"/>
        <v>51799.8776</v>
      </c>
      <c r="AH249" s="65">
        <f t="shared" ref="AH249" si="960">+AF249/AE249</f>
        <v>0.36829417560975608</v>
      </c>
      <c r="AI249" s="222">
        <v>327667</v>
      </c>
      <c r="AJ249" s="87">
        <v>324416.93138000002</v>
      </c>
      <c r="AK249" s="87">
        <f t="shared" si="943"/>
        <v>3250.0686199999764</v>
      </c>
      <c r="AL249" s="65">
        <f t="shared" si="951"/>
        <v>0.99008118419004665</v>
      </c>
      <c r="AM249" s="83">
        <v>421500</v>
      </c>
      <c r="AN249" s="83">
        <v>407192.47461999994</v>
      </c>
      <c r="AO249" s="83">
        <f t="shared" si="944"/>
        <v>14307.525380000065</v>
      </c>
      <c r="AP249" s="66">
        <f>+AN249/AM249</f>
        <v>0.9660556930486357</v>
      </c>
      <c r="AQ249" s="82">
        <v>842677</v>
      </c>
      <c r="AR249" s="83">
        <v>811967.24225000001</v>
      </c>
      <c r="AS249" s="83">
        <f t="shared" si="958"/>
        <v>30709.75774999999</v>
      </c>
      <c r="AT249" s="66">
        <f>+AR249/AQ249</f>
        <v>0.96355690525551307</v>
      </c>
      <c r="AU249" s="83">
        <v>1065989</v>
      </c>
      <c r="AV249" s="83">
        <v>1065989</v>
      </c>
      <c r="AW249" s="83">
        <f t="shared" si="946"/>
        <v>0</v>
      </c>
      <c r="AX249" s="39">
        <f t="shared" si="947"/>
        <v>1</v>
      </c>
      <c r="AY249" s="82">
        <v>1477500</v>
      </c>
      <c r="AZ249" s="83">
        <v>1731555.9537599997</v>
      </c>
      <c r="BA249" s="83">
        <f t="shared" si="948"/>
        <v>-254055.95375999971</v>
      </c>
      <c r="BB249" s="66">
        <f t="shared" si="959"/>
        <v>1.1719498841015226</v>
      </c>
      <c r="BC249" s="213">
        <v>2994000</v>
      </c>
    </row>
    <row r="250" spans="1:55" s="74" customFormat="1" ht="12" customHeight="1" x14ac:dyDescent="0.15">
      <c r="A250" s="80"/>
      <c r="B250" s="81"/>
      <c r="C250" s="222"/>
      <c r="D250" s="87"/>
      <c r="E250" s="87"/>
      <c r="F250" s="65"/>
      <c r="G250" s="222"/>
      <c r="H250" s="87"/>
      <c r="I250" s="87"/>
      <c r="J250" s="65"/>
      <c r="K250" s="222"/>
      <c r="L250" s="87"/>
      <c r="M250" s="87"/>
      <c r="N250" s="65"/>
      <c r="O250" s="222"/>
      <c r="P250" s="87"/>
      <c r="Q250" s="87"/>
      <c r="R250" s="65"/>
      <c r="S250" s="222"/>
      <c r="T250" s="87"/>
      <c r="U250" s="87"/>
      <c r="V250" s="65"/>
      <c r="W250" s="222"/>
      <c r="X250" s="87"/>
      <c r="Y250" s="87"/>
      <c r="Z250" s="65"/>
      <c r="AA250" s="222"/>
      <c r="AB250" s="87"/>
      <c r="AC250" s="87"/>
      <c r="AD250" s="65"/>
      <c r="AE250" s="222"/>
      <c r="AF250" s="87"/>
      <c r="AG250" s="87"/>
      <c r="AH250" s="65"/>
      <c r="AI250" s="222"/>
      <c r="AJ250" s="87"/>
      <c r="AK250" s="87"/>
      <c r="AL250" s="65"/>
      <c r="AM250" s="83"/>
      <c r="AN250" s="37"/>
      <c r="AO250" s="37"/>
      <c r="AP250" s="65"/>
      <c r="AQ250" s="82"/>
      <c r="AR250" s="37"/>
      <c r="AS250" s="37"/>
      <c r="AT250" s="65"/>
      <c r="AU250" s="92"/>
      <c r="AV250" s="92"/>
      <c r="AW250" s="92"/>
      <c r="AX250" s="92"/>
      <c r="AY250" s="82"/>
      <c r="AZ250" s="37"/>
      <c r="BA250" s="37"/>
      <c r="BB250" s="65"/>
      <c r="BC250" s="213"/>
    </row>
    <row r="251" spans="1:55" s="77" customFormat="1" ht="12" customHeight="1" x14ac:dyDescent="0.15">
      <c r="A251" s="75">
        <v>6.02</v>
      </c>
      <c r="B251" s="76" t="s">
        <v>374</v>
      </c>
      <c r="C251" s="220">
        <f>SUM(C253:C255)</f>
        <v>2249375.6</v>
      </c>
      <c r="D251" s="221">
        <f t="shared" ref="D251" si="961">SUM(D253:D255)</f>
        <v>2072690.7396</v>
      </c>
      <c r="E251" s="221">
        <f>SUM(E253:E255)</f>
        <v>176684.86040000001</v>
      </c>
      <c r="F251" s="64">
        <f>+D251/C251</f>
        <v>0.92145159732327486</v>
      </c>
      <c r="G251" s="220">
        <f>SUM(G253:G255)</f>
        <v>1882083</v>
      </c>
      <c r="H251" s="221">
        <f t="shared" ref="H251" si="962">SUM(H253:H255)</f>
        <v>1665869.9630300002</v>
      </c>
      <c r="I251" s="221">
        <f>SUM(I253:I255)</f>
        <v>216213.0369699999</v>
      </c>
      <c r="J251" s="64">
        <f>+H251/G251</f>
        <v>0.88512034964982955</v>
      </c>
      <c r="K251" s="220">
        <f>SUM(K253:K255)</f>
        <v>1545752.9</v>
      </c>
      <c r="L251" s="221">
        <f t="shared" ref="L251" si="963">SUM(L253:L255)</f>
        <v>1493094.46426</v>
      </c>
      <c r="M251" s="221">
        <f>SUM(M253:M255)</f>
        <v>52658.43573999987</v>
      </c>
      <c r="N251" s="64">
        <f>+L251/K251</f>
        <v>0.96593347116476391</v>
      </c>
      <c r="O251" s="220">
        <f>SUM(O253:O255)</f>
        <v>156008.59999999986</v>
      </c>
      <c r="P251" s="221">
        <f t="shared" ref="P251" si="964">SUM(P253:P255)</f>
        <v>142114.4057</v>
      </c>
      <c r="Q251" s="221">
        <f>SUM(Q253:Q255)</f>
        <v>13894.194299999857</v>
      </c>
      <c r="R251" s="64">
        <f>+P251/O251</f>
        <v>0.91093956166519108</v>
      </c>
      <c r="S251" s="220">
        <f>SUM(S253:S255)</f>
        <v>395819.5</v>
      </c>
      <c r="T251" s="221">
        <f t="shared" ref="T251" si="965">SUM(T253:T255)</f>
        <v>144219.06156999999</v>
      </c>
      <c r="U251" s="221">
        <f>SUM(U253:U255)</f>
        <v>251600.43843000001</v>
      </c>
      <c r="V251" s="64">
        <f>+T251/S251</f>
        <v>0.36435562565765456</v>
      </c>
      <c r="W251" s="220">
        <f>SUM(W253:W255)</f>
        <v>267298.09999999998</v>
      </c>
      <c r="X251" s="221">
        <f t="shared" ref="X251" si="966">SUM(X253:X255)</f>
        <v>202389.98768999998</v>
      </c>
      <c r="Y251" s="221">
        <f>SUM(Y253:Y255)</f>
        <v>64908.112309999997</v>
      </c>
      <c r="Z251" s="64">
        <f>+X251/W251</f>
        <v>0.75716957093971116</v>
      </c>
      <c r="AA251" s="220">
        <f>SUM(AA253:AA255)</f>
        <v>236622.3</v>
      </c>
      <c r="AB251" s="221">
        <f t="shared" ref="AB251" si="967">SUM(AB253:AB255)</f>
        <v>231907.70212999993</v>
      </c>
      <c r="AC251" s="221">
        <f>+AA251-AB251</f>
        <v>4714.597870000056</v>
      </c>
      <c r="AD251" s="64">
        <f>+AB251/AA251</f>
        <v>0.98007542877404175</v>
      </c>
      <c r="AE251" s="220">
        <f>SUM(AE253:AE255)</f>
        <v>482975</v>
      </c>
      <c r="AF251" s="221">
        <f t="shared" ref="AF251" si="968">SUM(AF253:AF255)</f>
        <v>323961.47042999999</v>
      </c>
      <c r="AG251" s="221">
        <f>+AE251-AF251</f>
        <v>159013.52957000001</v>
      </c>
      <c r="AH251" s="64">
        <f>+AF251/AE251</f>
        <v>0.67076240060044512</v>
      </c>
      <c r="AI251" s="220">
        <f>SUM(AI253:AI255)</f>
        <v>326837.90000000002</v>
      </c>
      <c r="AJ251" s="221">
        <f t="shared" ref="AJ251" si="969">SUM(AJ253:AJ255)</f>
        <v>312717.20685000002</v>
      </c>
      <c r="AK251" s="221">
        <f>+AI251-AJ251</f>
        <v>14120.693150000006</v>
      </c>
      <c r="AL251" s="64">
        <f>+AJ251/AI251</f>
        <v>0.95679603512934086</v>
      </c>
      <c r="AM251" s="34">
        <f>SUM(AM253:AM255)</f>
        <v>232006.1</v>
      </c>
      <c r="AN251" s="34">
        <f t="shared" ref="AN251" si="970">SUM(AN253:AN255)</f>
        <v>231188.39546</v>
      </c>
      <c r="AO251" s="34">
        <f>+AM251-AN251</f>
        <v>817.70454000000609</v>
      </c>
      <c r="AP251" s="63">
        <f>+AN251/AM251</f>
        <v>0.99647550413545161</v>
      </c>
      <c r="AQ251" s="61">
        <f>SUM(AQ253:AQ255)</f>
        <v>160290.67897000001</v>
      </c>
      <c r="AR251" s="34">
        <f t="shared" ref="AR251" si="971">SUM(AR253:AR255)</f>
        <v>57166.099000000002</v>
      </c>
      <c r="AS251" s="34">
        <f>+AQ251-AR251</f>
        <v>103124.57997000001</v>
      </c>
      <c r="AT251" s="63">
        <f>+AR251/AQ251</f>
        <v>0.3566401949716565</v>
      </c>
      <c r="AU251" s="34">
        <f>SUM(AU253:AU255)</f>
        <v>30742.799999999999</v>
      </c>
      <c r="AV251" s="34">
        <f t="shared" ref="AV251" si="972">SUM(AV253:AV255)</f>
        <v>12038.632880000001</v>
      </c>
      <c r="AW251" s="34">
        <f>+AU251-AV251</f>
        <v>18704.167119999998</v>
      </c>
      <c r="AX251" s="35">
        <f>+AV251/AU251</f>
        <v>0.39159194608168418</v>
      </c>
      <c r="AY251" s="61">
        <f>SUM(AY253:AY255)</f>
        <v>96982</v>
      </c>
      <c r="AZ251" s="34">
        <f t="shared" ref="AZ251" si="973">SUM(AZ253:AZ255)</f>
        <v>52966.321520000005</v>
      </c>
      <c r="BA251" s="34">
        <f>+AY251-AZ251</f>
        <v>44015.678479999995</v>
      </c>
      <c r="BB251" s="63">
        <f>+AZ251/AY251</f>
        <v>0.54614589841413874</v>
      </c>
      <c r="BC251" s="211">
        <f>SUM(BC253:BC255)</f>
        <v>616000</v>
      </c>
    </row>
    <row r="252" spans="1:55" s="74" customFormat="1" ht="12" customHeight="1" x14ac:dyDescent="0.15">
      <c r="A252" s="80"/>
      <c r="B252" s="81"/>
      <c r="C252" s="222"/>
      <c r="D252" s="87"/>
      <c r="E252" s="87"/>
      <c r="F252" s="65"/>
      <c r="G252" s="222"/>
      <c r="H252" s="87"/>
      <c r="I252" s="87"/>
      <c r="J252" s="65"/>
      <c r="K252" s="222"/>
      <c r="L252" s="87"/>
      <c r="M252" s="87"/>
      <c r="N252" s="65"/>
      <c r="O252" s="222"/>
      <c r="P252" s="87"/>
      <c r="Q252" s="87"/>
      <c r="R252" s="65"/>
      <c r="S252" s="222"/>
      <c r="T252" s="87"/>
      <c r="U252" s="87"/>
      <c r="V252" s="65"/>
      <c r="W252" s="222"/>
      <c r="X252" s="87"/>
      <c r="Y252" s="87"/>
      <c r="Z252" s="65"/>
      <c r="AA252" s="222"/>
      <c r="AB252" s="87"/>
      <c r="AC252" s="87"/>
      <c r="AD252" s="65"/>
      <c r="AE252" s="222"/>
      <c r="AF252" s="87"/>
      <c r="AG252" s="87"/>
      <c r="AH252" s="65"/>
      <c r="AI252" s="222"/>
      <c r="AJ252" s="87"/>
      <c r="AK252" s="87"/>
      <c r="AL252" s="65"/>
      <c r="AM252" s="83"/>
      <c r="AN252" s="37"/>
      <c r="AO252" s="37"/>
      <c r="AP252" s="65"/>
      <c r="AQ252" s="82"/>
      <c r="AR252" s="37"/>
      <c r="AS252" s="37"/>
      <c r="AT252" s="65"/>
      <c r="AU252" s="83"/>
      <c r="AV252" s="37"/>
      <c r="AW252" s="37"/>
      <c r="AX252" s="38"/>
      <c r="AY252" s="82"/>
      <c r="AZ252" s="37"/>
      <c r="BA252" s="37"/>
      <c r="BB252" s="65"/>
      <c r="BC252" s="213"/>
    </row>
    <row r="253" spans="1:55" s="74" customFormat="1" ht="12" customHeight="1" x14ac:dyDescent="0.15">
      <c r="A253" s="80" t="s">
        <v>375</v>
      </c>
      <c r="B253" s="81" t="s">
        <v>376</v>
      </c>
      <c r="C253" s="222">
        <v>1151827.6000000001</v>
      </c>
      <c r="D253" s="87">
        <v>990925.33259999997</v>
      </c>
      <c r="E253" s="87">
        <f>+C253-D253</f>
        <v>160902.26740000013</v>
      </c>
      <c r="F253" s="65">
        <f t="shared" ref="F253:F254" si="974">+D253/C253</f>
        <v>0.86030698743457779</v>
      </c>
      <c r="G253" s="222">
        <v>566384.30000000005</v>
      </c>
      <c r="H253" s="87">
        <v>494602.39823000005</v>
      </c>
      <c r="I253" s="87">
        <f>+G253-H253</f>
        <v>71781.901769999997</v>
      </c>
      <c r="J253" s="65">
        <f t="shared" ref="J253:J255" si="975">+H253/G253</f>
        <v>0.87326290335025181</v>
      </c>
      <c r="K253" s="222">
        <v>236634.69999999995</v>
      </c>
      <c r="L253" s="87">
        <v>184878.94701</v>
      </c>
      <c r="M253" s="87">
        <f>+K253-L253</f>
        <v>51755.75298999995</v>
      </c>
      <c r="N253" s="65">
        <f t="shared" ref="N253:N254" si="976">+L253/K253</f>
        <v>0.78128417772203329</v>
      </c>
      <c r="O253" s="222">
        <v>156008.59999999986</v>
      </c>
      <c r="P253" s="87">
        <v>142114.4057</v>
      </c>
      <c r="Q253" s="87">
        <f>+O253-P253</f>
        <v>13894.194299999857</v>
      </c>
      <c r="R253" s="65">
        <f t="shared" ref="R253" si="977">+P253/O253</f>
        <v>0.91093956166519108</v>
      </c>
      <c r="S253" s="222">
        <v>395819.5</v>
      </c>
      <c r="T253" s="87">
        <v>144219.06156999999</v>
      </c>
      <c r="U253" s="87">
        <f>+S253-T253</f>
        <v>251600.43843000001</v>
      </c>
      <c r="V253" s="65">
        <f t="shared" ref="V253" si="978">+T253/S253</f>
        <v>0.36435562565765456</v>
      </c>
      <c r="W253" s="222">
        <v>267298.09999999998</v>
      </c>
      <c r="X253" s="87">
        <v>202389.98768999998</v>
      </c>
      <c r="Y253" s="87">
        <f>+W253-X253</f>
        <v>64908.112309999997</v>
      </c>
      <c r="Z253" s="65">
        <f t="shared" ref="Z253" si="979">+X253/W253</f>
        <v>0.75716957093971116</v>
      </c>
      <c r="AA253" s="222">
        <v>236622.3</v>
      </c>
      <c r="AB253" s="87">
        <v>231907.70212999993</v>
      </c>
      <c r="AC253" s="87">
        <f>+AA253-AB253</f>
        <v>4714.597870000056</v>
      </c>
      <c r="AD253" s="65">
        <f t="shared" ref="AD253" si="980">+AB253/AA253</f>
        <v>0.98007542877404175</v>
      </c>
      <c r="AE253" s="222">
        <v>482975</v>
      </c>
      <c r="AF253" s="87">
        <v>323961.47042999999</v>
      </c>
      <c r="AG253" s="87">
        <f>+AE253-AF253</f>
        <v>159013.52957000001</v>
      </c>
      <c r="AH253" s="65">
        <f t="shared" ref="AH253" si="981">+AF253/AE253</f>
        <v>0.67076240060044512</v>
      </c>
      <c r="AI253" s="222">
        <v>326837.90000000002</v>
      </c>
      <c r="AJ253" s="87">
        <v>312717.20685000002</v>
      </c>
      <c r="AK253" s="87">
        <f>+AI253-AJ253</f>
        <v>14120.693150000006</v>
      </c>
      <c r="AL253" s="65">
        <f t="shared" ref="AL253" si="982">+AJ253/AI253</f>
        <v>0.95679603512934086</v>
      </c>
      <c r="AM253" s="83">
        <v>232006.1</v>
      </c>
      <c r="AN253" s="83">
        <v>231188.39546</v>
      </c>
      <c r="AO253" s="83">
        <f>+AM253-AN253</f>
        <v>817.70454000000609</v>
      </c>
      <c r="AP253" s="66">
        <f t="shared" ref="AP253" si="983">+AN253/AM253</f>
        <v>0.99647550413545161</v>
      </c>
      <c r="AQ253" s="82">
        <v>160290.67897000001</v>
      </c>
      <c r="AR253" s="83">
        <v>57166.099000000002</v>
      </c>
      <c r="AS253" s="83">
        <f>+AQ253-AR253</f>
        <v>103124.57997000001</v>
      </c>
      <c r="AT253" s="66">
        <f t="shared" ref="AT253" si="984">+AR253/AQ253</f>
        <v>0.3566401949716565</v>
      </c>
      <c r="AU253" s="83">
        <v>30742.799999999999</v>
      </c>
      <c r="AV253" s="83">
        <v>12038.632880000001</v>
      </c>
      <c r="AW253" s="83">
        <f>+AU253-AV253</f>
        <v>18704.167119999998</v>
      </c>
      <c r="AX253" s="39">
        <f t="shared" ref="AX253" si="985">+AV253/AU253</f>
        <v>0.39159194608168418</v>
      </c>
      <c r="AY253" s="82">
        <v>96982</v>
      </c>
      <c r="AZ253" s="83">
        <v>52966.321520000005</v>
      </c>
      <c r="BA253" s="83">
        <f>+AY253-AZ253</f>
        <v>44015.678479999995</v>
      </c>
      <c r="BB253" s="66">
        <f t="shared" ref="BB253" si="986">+AZ253/AY253</f>
        <v>0.54614589841413874</v>
      </c>
      <c r="BC253" s="213">
        <v>616000</v>
      </c>
    </row>
    <row r="254" spans="1:55" s="74" customFormat="1" ht="12" customHeight="1" x14ac:dyDescent="0.15">
      <c r="A254" s="80" t="s">
        <v>377</v>
      </c>
      <c r="B254" s="81" t="s">
        <v>378</v>
      </c>
      <c r="C254" s="222">
        <v>1097548</v>
      </c>
      <c r="D254" s="87">
        <v>1081765.4070000001</v>
      </c>
      <c r="E254" s="87">
        <f t="shared" ref="E254:E255" si="987">+C254-D254</f>
        <v>15782.592999999877</v>
      </c>
      <c r="F254" s="65">
        <f t="shared" si="974"/>
        <v>0.98562013415358607</v>
      </c>
      <c r="G254" s="222">
        <v>1310698.7</v>
      </c>
      <c r="H254" s="87">
        <v>1171267.5648000001</v>
      </c>
      <c r="I254" s="87">
        <f t="shared" ref="I254:I255" si="988">+G254-H254</f>
        <v>139431.1351999999</v>
      </c>
      <c r="J254" s="65">
        <f t="shared" si="975"/>
        <v>0.89362075723429046</v>
      </c>
      <c r="K254" s="222">
        <v>1309118.2</v>
      </c>
      <c r="L254" s="87">
        <v>1308215.51725</v>
      </c>
      <c r="M254" s="87">
        <f t="shared" ref="M254:M255" si="989">+K254-L254</f>
        <v>902.68274999991991</v>
      </c>
      <c r="N254" s="65">
        <f t="shared" si="976"/>
        <v>0.99931046505197174</v>
      </c>
      <c r="O254" s="222">
        <v>0</v>
      </c>
      <c r="P254" s="87">
        <v>0</v>
      </c>
      <c r="Q254" s="87">
        <f t="shared" ref="Q254:Q255" si="990">+O254-P254</f>
        <v>0</v>
      </c>
      <c r="R254" s="66" t="s">
        <v>12</v>
      </c>
      <c r="S254" s="222">
        <v>0</v>
      </c>
      <c r="T254" s="87">
        <v>0</v>
      </c>
      <c r="U254" s="87">
        <f t="shared" ref="U254:U255" si="991">+S254-T254</f>
        <v>0</v>
      </c>
      <c r="V254" s="66" t="s">
        <v>12</v>
      </c>
      <c r="W254" s="222">
        <v>0</v>
      </c>
      <c r="X254" s="87">
        <v>0</v>
      </c>
      <c r="Y254" s="87">
        <f t="shared" ref="Y254:Y255" si="992">+W254-X254</f>
        <v>0</v>
      </c>
      <c r="Z254" s="66" t="s">
        <v>12</v>
      </c>
      <c r="AA254" s="222">
        <v>0</v>
      </c>
      <c r="AB254" s="87">
        <v>0</v>
      </c>
      <c r="AC254" s="87">
        <f t="shared" ref="AC254:AC255" si="993">+AA254-AB254</f>
        <v>0</v>
      </c>
      <c r="AD254" s="66" t="s">
        <v>12</v>
      </c>
      <c r="AE254" s="222">
        <v>0</v>
      </c>
      <c r="AF254" s="87">
        <v>0</v>
      </c>
      <c r="AG254" s="87">
        <f t="shared" ref="AG254:AG255" si="994">+AE254-AF254</f>
        <v>0</v>
      </c>
      <c r="AH254" s="66" t="s">
        <v>12</v>
      </c>
      <c r="AI254" s="222">
        <v>0</v>
      </c>
      <c r="AJ254" s="87">
        <v>0</v>
      </c>
      <c r="AK254" s="87">
        <f t="shared" ref="AK254:AK255" si="995">+AI254-AJ254</f>
        <v>0</v>
      </c>
      <c r="AL254" s="66" t="s">
        <v>12</v>
      </c>
      <c r="AM254" s="83">
        <v>0</v>
      </c>
      <c r="AN254" s="83">
        <v>0</v>
      </c>
      <c r="AO254" s="83">
        <f t="shared" ref="AO254:AO255" si="996">+AM254-AN254</f>
        <v>0</v>
      </c>
      <c r="AP254" s="66" t="s">
        <v>12</v>
      </c>
      <c r="AQ254" s="82">
        <v>0</v>
      </c>
      <c r="AR254" s="83">
        <v>0</v>
      </c>
      <c r="AS254" s="83">
        <f t="shared" ref="AS254:AS255" si="997">+AQ254-AR254</f>
        <v>0</v>
      </c>
      <c r="AT254" s="66" t="s">
        <v>12</v>
      </c>
      <c r="AU254" s="83">
        <v>0</v>
      </c>
      <c r="AV254" s="83">
        <v>0</v>
      </c>
      <c r="AW254" s="83">
        <f t="shared" ref="AW254:AW255" si="998">+AU254-AV254</f>
        <v>0</v>
      </c>
      <c r="AX254" s="39" t="s">
        <v>12</v>
      </c>
      <c r="AY254" s="82">
        <v>0</v>
      </c>
      <c r="AZ254" s="83">
        <v>0</v>
      </c>
      <c r="BA254" s="83">
        <f t="shared" ref="BA254:BA255" si="999">+AY254-AZ254</f>
        <v>0</v>
      </c>
      <c r="BB254" s="66" t="s">
        <v>12</v>
      </c>
      <c r="BC254" s="213">
        <v>0</v>
      </c>
    </row>
    <row r="255" spans="1:55" s="93" customFormat="1" ht="12" customHeight="1" x14ac:dyDescent="0.15">
      <c r="A255" s="80" t="s">
        <v>379</v>
      </c>
      <c r="B255" s="81" t="s">
        <v>380</v>
      </c>
      <c r="C255" s="222">
        <v>0</v>
      </c>
      <c r="D255" s="87">
        <v>0</v>
      </c>
      <c r="E255" s="87">
        <f t="shared" si="987"/>
        <v>0</v>
      </c>
      <c r="F255" s="66" t="s">
        <v>12</v>
      </c>
      <c r="G255" s="222">
        <v>5000</v>
      </c>
      <c r="H255" s="87">
        <v>0</v>
      </c>
      <c r="I255" s="87">
        <f t="shared" si="988"/>
        <v>5000</v>
      </c>
      <c r="J255" s="65">
        <f t="shared" si="975"/>
        <v>0</v>
      </c>
      <c r="K255" s="222">
        <v>0</v>
      </c>
      <c r="L255" s="87">
        <v>0</v>
      </c>
      <c r="M255" s="87">
        <f t="shared" si="989"/>
        <v>0</v>
      </c>
      <c r="N255" s="66" t="s">
        <v>12</v>
      </c>
      <c r="O255" s="222">
        <v>0</v>
      </c>
      <c r="P255" s="87">
        <v>0</v>
      </c>
      <c r="Q255" s="87">
        <f t="shared" si="990"/>
        <v>0</v>
      </c>
      <c r="R255" s="66" t="s">
        <v>12</v>
      </c>
      <c r="S255" s="222">
        <v>0</v>
      </c>
      <c r="T255" s="87">
        <v>0</v>
      </c>
      <c r="U255" s="87">
        <f t="shared" si="991"/>
        <v>0</v>
      </c>
      <c r="V255" s="66" t="s">
        <v>12</v>
      </c>
      <c r="W255" s="222">
        <v>0</v>
      </c>
      <c r="X255" s="87">
        <v>0</v>
      </c>
      <c r="Y255" s="87">
        <f t="shared" si="992"/>
        <v>0</v>
      </c>
      <c r="Z255" s="66" t="s">
        <v>12</v>
      </c>
      <c r="AA255" s="222">
        <v>0</v>
      </c>
      <c r="AB255" s="87">
        <v>0</v>
      </c>
      <c r="AC255" s="87">
        <f t="shared" si="993"/>
        <v>0</v>
      </c>
      <c r="AD255" s="66" t="s">
        <v>12</v>
      </c>
      <c r="AE255" s="222">
        <v>0</v>
      </c>
      <c r="AF255" s="87">
        <v>0</v>
      </c>
      <c r="AG255" s="87">
        <f t="shared" si="994"/>
        <v>0</v>
      </c>
      <c r="AH255" s="66" t="s">
        <v>12</v>
      </c>
      <c r="AI255" s="222">
        <v>0</v>
      </c>
      <c r="AJ255" s="87">
        <v>0</v>
      </c>
      <c r="AK255" s="87">
        <f t="shared" si="995"/>
        <v>0</v>
      </c>
      <c r="AL255" s="66" t="s">
        <v>12</v>
      </c>
      <c r="AM255" s="83">
        <v>0</v>
      </c>
      <c r="AN255" s="83">
        <v>0</v>
      </c>
      <c r="AO255" s="83">
        <f t="shared" si="996"/>
        <v>0</v>
      </c>
      <c r="AP255" s="66" t="s">
        <v>12</v>
      </c>
      <c r="AQ255" s="82">
        <v>0</v>
      </c>
      <c r="AR255" s="83">
        <v>0</v>
      </c>
      <c r="AS255" s="83">
        <f t="shared" si="997"/>
        <v>0</v>
      </c>
      <c r="AT255" s="66" t="s">
        <v>12</v>
      </c>
      <c r="AU255" s="83">
        <v>0</v>
      </c>
      <c r="AV255" s="83">
        <v>0</v>
      </c>
      <c r="AW255" s="83">
        <f t="shared" si="998"/>
        <v>0</v>
      </c>
      <c r="AX255" s="39" t="s">
        <v>12</v>
      </c>
      <c r="AY255" s="82">
        <v>0</v>
      </c>
      <c r="AZ255" s="83">
        <v>0</v>
      </c>
      <c r="BA255" s="83">
        <f t="shared" si="999"/>
        <v>0</v>
      </c>
      <c r="BB255" s="66" t="s">
        <v>12</v>
      </c>
      <c r="BC255" s="213">
        <v>0</v>
      </c>
    </row>
    <row r="256" spans="1:55" s="74" customFormat="1" ht="12" customHeight="1" x14ac:dyDescent="0.15">
      <c r="A256" s="75"/>
      <c r="B256" s="81"/>
      <c r="C256" s="222"/>
      <c r="D256" s="87"/>
      <c r="E256" s="87"/>
      <c r="F256" s="65"/>
      <c r="G256" s="222"/>
      <c r="H256" s="87"/>
      <c r="I256" s="87"/>
      <c r="J256" s="65"/>
      <c r="K256" s="222"/>
      <c r="L256" s="87"/>
      <c r="M256" s="87"/>
      <c r="N256" s="65"/>
      <c r="O256" s="222"/>
      <c r="P256" s="87"/>
      <c r="Q256" s="87"/>
      <c r="R256" s="65"/>
      <c r="S256" s="222"/>
      <c r="T256" s="87"/>
      <c r="U256" s="87"/>
      <c r="V256" s="65"/>
      <c r="W256" s="222"/>
      <c r="X256" s="87"/>
      <c r="Y256" s="87"/>
      <c r="Z256" s="65"/>
      <c r="AA256" s="222"/>
      <c r="AB256" s="87"/>
      <c r="AC256" s="87"/>
      <c r="AD256" s="65"/>
      <c r="AE256" s="222"/>
      <c r="AF256" s="87"/>
      <c r="AG256" s="87"/>
      <c r="AH256" s="65"/>
      <c r="AI256" s="222"/>
      <c r="AJ256" s="87"/>
      <c r="AK256" s="87"/>
      <c r="AL256" s="65"/>
      <c r="AM256" s="83"/>
      <c r="AN256" s="37"/>
      <c r="AO256" s="37"/>
      <c r="AP256" s="65"/>
      <c r="AQ256" s="82"/>
      <c r="AR256" s="37"/>
      <c r="AS256" s="37"/>
      <c r="AT256" s="65"/>
      <c r="AU256" s="83"/>
      <c r="AV256" s="37"/>
      <c r="AW256" s="37"/>
      <c r="AX256" s="38"/>
      <c r="AY256" s="82"/>
      <c r="AZ256" s="37"/>
      <c r="BA256" s="37"/>
      <c r="BB256" s="65"/>
      <c r="BC256" s="213"/>
    </row>
    <row r="257" spans="1:55" s="77" customFormat="1" ht="12" customHeight="1" x14ac:dyDescent="0.15">
      <c r="A257" s="75">
        <v>6.03</v>
      </c>
      <c r="B257" s="76" t="s">
        <v>381</v>
      </c>
      <c r="C257" s="220">
        <f>SUM(C259:C263)</f>
        <v>83193224.54569</v>
      </c>
      <c r="D257" s="221">
        <f>SUM(D259:D263)</f>
        <v>72474656.897049993</v>
      </c>
      <c r="E257" s="221">
        <f>SUM(E259:E263)</f>
        <v>10718567.648639999</v>
      </c>
      <c r="F257" s="64">
        <f>+D257/C257</f>
        <v>0.87116056977989431</v>
      </c>
      <c r="G257" s="220">
        <f>SUM(G259:G263)</f>
        <v>87494986.688789994</v>
      </c>
      <c r="H257" s="221">
        <f>SUM(H259:H263)</f>
        <v>81895790.64012</v>
      </c>
      <c r="I257" s="221">
        <f>SUM(I259:I263)</f>
        <v>5599196.0486699864</v>
      </c>
      <c r="J257" s="64">
        <f>+H257/G257</f>
        <v>0.93600552145249516</v>
      </c>
      <c r="K257" s="220">
        <f>SUM(K259:K263)</f>
        <v>117765820.73328999</v>
      </c>
      <c r="L257" s="221">
        <f>SUM(L259:L263)</f>
        <v>109306561.50062001</v>
      </c>
      <c r="M257" s="221">
        <f>SUM(M259:M263)</f>
        <v>8459259.2326699793</v>
      </c>
      <c r="N257" s="64">
        <f>+L257/K257</f>
        <v>0.92816880840300786</v>
      </c>
      <c r="O257" s="220">
        <f>SUM(O259:O263)</f>
        <v>111231157.92629001</v>
      </c>
      <c r="P257" s="221">
        <f>SUM(P259:P263)</f>
        <v>100001048.45294999</v>
      </c>
      <c r="Q257" s="221">
        <f>SUM(Q259:Q263)</f>
        <v>11230109.473340016</v>
      </c>
      <c r="R257" s="64">
        <f>+P257/O257</f>
        <v>0.89903809613506025</v>
      </c>
      <c r="S257" s="220">
        <f>SUM(S259:S263)</f>
        <v>111286654.96546</v>
      </c>
      <c r="T257" s="221">
        <f>SUM(T259:T263)</f>
        <v>100321792.12924001</v>
      </c>
      <c r="U257" s="221">
        <f>SUM(U259:U263)</f>
        <v>10964862.836220004</v>
      </c>
      <c r="V257" s="64">
        <f>+T257/S257</f>
        <v>0.90147189849831355</v>
      </c>
      <c r="W257" s="220">
        <f>SUM(W259:W263)</f>
        <v>122460492.11245999</v>
      </c>
      <c r="X257" s="221">
        <f>SUM(X259:X263)</f>
        <v>116110457.23233001</v>
      </c>
      <c r="Y257" s="221">
        <f>SUM(Y259:Y263)</f>
        <v>6350034.8801299781</v>
      </c>
      <c r="Z257" s="64">
        <f>+X257/W257</f>
        <v>0.94814625704510069</v>
      </c>
      <c r="AA257" s="220">
        <f>SUM(AA259:AA263)</f>
        <v>138863916.56967998</v>
      </c>
      <c r="AB257" s="221">
        <f>SUM(AB259:AB263)</f>
        <v>125824158.81028</v>
      </c>
      <c r="AC257" s="221">
        <f>SUM(AC259:AC263)</f>
        <v>13039757.759399995</v>
      </c>
      <c r="AD257" s="64">
        <f>+AB257/AA257</f>
        <v>0.90609686028222591</v>
      </c>
      <c r="AE257" s="220">
        <f>SUM(AE259:AE263)</f>
        <v>147624254.65799999</v>
      </c>
      <c r="AF257" s="221">
        <f>SUM(AF259:AF263)</f>
        <v>133504056.13498998</v>
      </c>
      <c r="AG257" s="221">
        <f>+AE257-AF257</f>
        <v>14120198.523010015</v>
      </c>
      <c r="AH257" s="64">
        <f>+AF257/AE257</f>
        <v>0.90435041615808887</v>
      </c>
      <c r="AI257" s="220">
        <f>SUM(AI259:AI263)</f>
        <v>155228591.41100001</v>
      </c>
      <c r="AJ257" s="221">
        <f>SUM(AJ259:AJ263)</f>
        <v>144303754.58530998</v>
      </c>
      <c r="AK257" s="221">
        <f>+AI257-AJ257</f>
        <v>10924836.825690031</v>
      </c>
      <c r="AL257" s="64">
        <f>+AJ257/AI257</f>
        <v>0.92962097557940049</v>
      </c>
      <c r="AM257" s="34">
        <f>SUM(AM259:AM263)</f>
        <v>161816237.0889</v>
      </c>
      <c r="AN257" s="34">
        <f>SUM(AN259:AN263)</f>
        <v>134242289.96703002</v>
      </c>
      <c r="AO257" s="34">
        <f>+AM257-AN257</f>
        <v>27573947.121869981</v>
      </c>
      <c r="AP257" s="63">
        <f>+AN257/AM257</f>
        <v>0.82959715527978095</v>
      </c>
      <c r="AQ257" s="61">
        <f>SUM(AQ259:AQ263)</f>
        <v>168989551.49170002</v>
      </c>
      <c r="AR257" s="34">
        <f>SUM(AR259:AR263)</f>
        <v>129534913.75721002</v>
      </c>
      <c r="AS257" s="34">
        <f>+AQ257-AR257</f>
        <v>39454637.734490007</v>
      </c>
      <c r="AT257" s="63">
        <f>+AR257/AQ257</f>
        <v>0.76652617048677218</v>
      </c>
      <c r="AU257" s="34">
        <f>SUM(AU259:AU263)</f>
        <v>166200608.38029999</v>
      </c>
      <c r="AV257" s="34">
        <f>SUM(AV259:AV263)</f>
        <v>136482349.57009003</v>
      </c>
      <c r="AW257" s="34">
        <f>+AU257-AV257</f>
        <v>29718258.81020996</v>
      </c>
      <c r="AX257" s="35">
        <f>+AV257/AU257</f>
        <v>0.82119043305660655</v>
      </c>
      <c r="AY257" s="61">
        <f>SUM(AY259:AY263)</f>
        <v>172039100.99359003</v>
      </c>
      <c r="AZ257" s="34">
        <f>SUM(AZ259:AZ263)</f>
        <v>146606186.41171998</v>
      </c>
      <c r="BA257" s="34">
        <f>+AY257-AZ257</f>
        <v>25432914.581870049</v>
      </c>
      <c r="BB257" s="63">
        <f>+AZ257/AY257</f>
        <v>0.85216782443650618</v>
      </c>
      <c r="BC257" s="211">
        <f>SUM(BC259:BC263)</f>
        <v>157851606</v>
      </c>
    </row>
    <row r="258" spans="1:55" s="74" customFormat="1" ht="12" customHeight="1" x14ac:dyDescent="0.15">
      <c r="A258" s="80"/>
      <c r="B258" s="81"/>
      <c r="C258" s="222"/>
      <c r="D258" s="87"/>
      <c r="E258" s="87"/>
      <c r="F258" s="65"/>
      <c r="G258" s="222"/>
      <c r="H258" s="87"/>
      <c r="I258" s="87"/>
      <c r="J258" s="65"/>
      <c r="K258" s="222"/>
      <c r="L258" s="87"/>
      <c r="M258" s="87"/>
      <c r="N258" s="65"/>
      <c r="O258" s="222"/>
      <c r="P258" s="87"/>
      <c r="Q258" s="87"/>
      <c r="R258" s="65"/>
      <c r="S258" s="222"/>
      <c r="T258" s="87"/>
      <c r="U258" s="87"/>
      <c r="V258" s="65"/>
      <c r="W258" s="222"/>
      <c r="X258" s="87"/>
      <c r="Y258" s="87"/>
      <c r="Z258" s="65"/>
      <c r="AA258" s="222"/>
      <c r="AB258" s="87"/>
      <c r="AC258" s="87"/>
      <c r="AD258" s="65"/>
      <c r="AE258" s="222"/>
      <c r="AF258" s="87"/>
      <c r="AG258" s="87"/>
      <c r="AH258" s="65"/>
      <c r="AI258" s="222"/>
      <c r="AJ258" s="87"/>
      <c r="AK258" s="87"/>
      <c r="AL258" s="65"/>
      <c r="AM258" s="83"/>
      <c r="AN258" s="37"/>
      <c r="AO258" s="37"/>
      <c r="AP258" s="65"/>
      <c r="AQ258" s="82"/>
      <c r="AR258" s="37"/>
      <c r="AS258" s="37"/>
      <c r="AT258" s="65"/>
      <c r="AU258" s="83"/>
      <c r="AV258" s="37"/>
      <c r="AW258" s="37"/>
      <c r="AX258" s="38"/>
      <c r="AY258" s="82"/>
      <c r="AZ258" s="37"/>
      <c r="BA258" s="37"/>
      <c r="BB258" s="65"/>
      <c r="BC258" s="213"/>
    </row>
    <row r="259" spans="1:55" s="74" customFormat="1" ht="12" customHeight="1" x14ac:dyDescent="0.15">
      <c r="A259" s="80" t="s">
        <v>382</v>
      </c>
      <c r="B259" s="81" t="s">
        <v>83</v>
      </c>
      <c r="C259" s="222">
        <v>23236300</v>
      </c>
      <c r="D259" s="87">
        <v>19334873.208700001</v>
      </c>
      <c r="E259" s="87">
        <f>+C259-D259</f>
        <v>3901426.7912999988</v>
      </c>
      <c r="F259" s="65">
        <f>+D259/C259</f>
        <v>0.83209776120552759</v>
      </c>
      <c r="G259" s="222">
        <v>19831500</v>
      </c>
      <c r="H259" s="87">
        <v>19786449.256370001</v>
      </c>
      <c r="I259" s="87">
        <f>+G259-H259</f>
        <v>45050.743629999459</v>
      </c>
      <c r="J259" s="65">
        <f>+H259/G259</f>
        <v>0.9977283239477599</v>
      </c>
      <c r="K259" s="222">
        <v>41205951.091589995</v>
      </c>
      <c r="L259" s="87">
        <v>40318234.082740001</v>
      </c>
      <c r="M259" s="87">
        <f>+K259-L259</f>
        <v>887717.00884999335</v>
      </c>
      <c r="N259" s="65">
        <f>+L259/K259</f>
        <v>0.97845658247574896</v>
      </c>
      <c r="O259" s="222">
        <v>28500000</v>
      </c>
      <c r="P259" s="87">
        <v>25012358.380430002</v>
      </c>
      <c r="Q259" s="87">
        <f>+O259-P259</f>
        <v>3487641.6195699982</v>
      </c>
      <c r="R259" s="65">
        <f>+P259/O259</f>
        <v>0.87762660983964913</v>
      </c>
      <c r="S259" s="222">
        <v>25000000</v>
      </c>
      <c r="T259" s="87">
        <v>22273139.960259996</v>
      </c>
      <c r="U259" s="87">
        <f>+S259-T259</f>
        <v>2726860.0397400036</v>
      </c>
      <c r="V259" s="65">
        <f>+T259/S259</f>
        <v>0.89092559841039987</v>
      </c>
      <c r="W259" s="222">
        <v>27499999.973000001</v>
      </c>
      <c r="X259" s="87">
        <v>26821500.473000001</v>
      </c>
      <c r="Y259" s="87">
        <f>+W259-X259</f>
        <v>678499.5</v>
      </c>
      <c r="Z259" s="65">
        <f>+X259/W259</f>
        <v>0.9753272908848668</v>
      </c>
      <c r="AA259" s="222">
        <v>34554000</v>
      </c>
      <c r="AB259" s="87">
        <v>33987466.545450002</v>
      </c>
      <c r="AC259" s="87">
        <f>+AA259-AB259</f>
        <v>566533.45454999804</v>
      </c>
      <c r="AD259" s="65">
        <f>+AB259/AA259</f>
        <v>0.98360440312120168</v>
      </c>
      <c r="AE259" s="222">
        <v>36000000</v>
      </c>
      <c r="AF259" s="87">
        <v>33577891.593610004</v>
      </c>
      <c r="AG259" s="87">
        <f>+AE259-AF259</f>
        <v>2422108.4063899964</v>
      </c>
      <c r="AH259" s="65">
        <f>+AF259/AE259</f>
        <v>0.93271921093361121</v>
      </c>
      <c r="AI259" s="222">
        <v>41203000</v>
      </c>
      <c r="AJ259" s="87">
        <v>39300402.392410003</v>
      </c>
      <c r="AK259" s="87">
        <f>+AI259-AJ259</f>
        <v>1902597.6075899974</v>
      </c>
      <c r="AL259" s="65">
        <f>+AJ259/AI259</f>
        <v>0.95382380876174067</v>
      </c>
      <c r="AM259" s="83">
        <v>30000000</v>
      </c>
      <c r="AN259" s="83">
        <v>17769268.497959998</v>
      </c>
      <c r="AO259" s="83">
        <f>+AM259-AN259</f>
        <v>12230731.502040002</v>
      </c>
      <c r="AP259" s="66">
        <f>+AN259/AM259</f>
        <v>0.5923089499319999</v>
      </c>
      <c r="AQ259" s="82">
        <v>22000000</v>
      </c>
      <c r="AR259" s="83">
        <v>9683041.9605100006</v>
      </c>
      <c r="AS259" s="83">
        <f>+AQ259-AR259</f>
        <v>12316958.039489999</v>
      </c>
      <c r="AT259" s="66">
        <f>+AR259/AQ259</f>
        <v>0.44013827093227276</v>
      </c>
      <c r="AU259" s="83">
        <v>13084304.65</v>
      </c>
      <c r="AV259" s="83">
        <v>9988604.9095099978</v>
      </c>
      <c r="AW259" s="83">
        <f>+AU259-AV259</f>
        <v>3095699.7404900026</v>
      </c>
      <c r="AX259" s="39">
        <f>+AV259/AU259</f>
        <v>0.76340357219594379</v>
      </c>
      <c r="AY259" s="82">
        <v>12034700.452090001</v>
      </c>
      <c r="AZ259" s="83">
        <v>9839613.1776700001</v>
      </c>
      <c r="BA259" s="83">
        <f>+AY259-AZ259</f>
        <v>2195087.2744200006</v>
      </c>
      <c r="BB259" s="66">
        <f>+AZ259/AY259</f>
        <v>0.81760349722383063</v>
      </c>
      <c r="BC259" s="213">
        <v>13000000</v>
      </c>
    </row>
    <row r="260" spans="1:55" s="74" customFormat="1" ht="12" customHeight="1" x14ac:dyDescent="0.15">
      <c r="A260" s="80" t="s">
        <v>383</v>
      </c>
      <c r="B260" s="81" t="s">
        <v>384</v>
      </c>
      <c r="C260" s="222">
        <v>0</v>
      </c>
      <c r="D260" s="87">
        <v>0</v>
      </c>
      <c r="E260" s="87">
        <f t="shared" ref="E260:E263" si="1000">+C260-D260</f>
        <v>0</v>
      </c>
      <c r="F260" s="66" t="s">
        <v>12</v>
      </c>
      <c r="G260" s="222">
        <v>0</v>
      </c>
      <c r="H260" s="87">
        <v>0</v>
      </c>
      <c r="I260" s="87">
        <f t="shared" ref="I260:I263" si="1001">+G260-H260</f>
        <v>0</v>
      </c>
      <c r="J260" s="66" t="s">
        <v>12</v>
      </c>
      <c r="K260" s="222">
        <v>0</v>
      </c>
      <c r="L260" s="87">
        <v>0</v>
      </c>
      <c r="M260" s="87">
        <f t="shared" ref="M260:M263" si="1002">+K260-L260</f>
        <v>0</v>
      </c>
      <c r="N260" s="66" t="s">
        <v>12</v>
      </c>
      <c r="O260" s="222">
        <v>0</v>
      </c>
      <c r="P260" s="87">
        <v>0</v>
      </c>
      <c r="Q260" s="87">
        <f t="shared" ref="Q260:Q263" si="1003">+O260-P260</f>
        <v>0</v>
      </c>
      <c r="R260" s="66" t="s">
        <v>12</v>
      </c>
      <c r="S260" s="222">
        <v>0</v>
      </c>
      <c r="T260" s="87">
        <v>0</v>
      </c>
      <c r="U260" s="87">
        <f t="shared" ref="U260:U263" si="1004">+S260-T260</f>
        <v>0</v>
      </c>
      <c r="V260" s="66" t="s">
        <v>12</v>
      </c>
      <c r="W260" s="222">
        <v>0</v>
      </c>
      <c r="X260" s="87">
        <v>0</v>
      </c>
      <c r="Y260" s="87">
        <f t="shared" ref="Y260:Y263" si="1005">+W260-X260</f>
        <v>0</v>
      </c>
      <c r="Z260" s="66" t="s">
        <v>12</v>
      </c>
      <c r="AA260" s="222">
        <v>0</v>
      </c>
      <c r="AB260" s="87">
        <v>0</v>
      </c>
      <c r="AC260" s="87">
        <f t="shared" ref="AC260:AC263" si="1006">+AA260-AB260</f>
        <v>0</v>
      </c>
      <c r="AD260" s="66" t="s">
        <v>12</v>
      </c>
      <c r="AE260" s="222">
        <v>0</v>
      </c>
      <c r="AF260" s="87">
        <v>0</v>
      </c>
      <c r="AG260" s="87">
        <f t="shared" ref="AG260:AG263" si="1007">+AE260-AF260</f>
        <v>0</v>
      </c>
      <c r="AH260" s="66" t="s">
        <v>12</v>
      </c>
      <c r="AI260" s="222">
        <v>0</v>
      </c>
      <c r="AJ260" s="87">
        <v>0</v>
      </c>
      <c r="AK260" s="87">
        <f t="shared" ref="AK260:AK263" si="1008">+AI260-AJ260</f>
        <v>0</v>
      </c>
      <c r="AL260" s="66" t="s">
        <v>12</v>
      </c>
      <c r="AM260" s="83">
        <v>0</v>
      </c>
      <c r="AN260" s="83">
        <v>0</v>
      </c>
      <c r="AO260" s="83">
        <f t="shared" ref="AO260:AO263" si="1009">+AM260-AN260</f>
        <v>0</v>
      </c>
      <c r="AP260" s="66" t="s">
        <v>12</v>
      </c>
      <c r="AQ260" s="82">
        <v>0</v>
      </c>
      <c r="AR260" s="83">
        <v>0</v>
      </c>
      <c r="AS260" s="83">
        <f t="shared" ref="AS260:AS263" si="1010">+AQ260-AR260</f>
        <v>0</v>
      </c>
      <c r="AT260" s="66" t="s">
        <v>12</v>
      </c>
      <c r="AU260" s="83">
        <v>0</v>
      </c>
      <c r="AV260" s="83">
        <v>0</v>
      </c>
      <c r="AW260" s="83">
        <f t="shared" ref="AW260:AW263" si="1011">+AU260-AV260</f>
        <v>0</v>
      </c>
      <c r="AX260" s="39" t="s">
        <v>12</v>
      </c>
      <c r="AY260" s="82">
        <v>0</v>
      </c>
      <c r="AZ260" s="83">
        <v>0</v>
      </c>
      <c r="BA260" s="83">
        <f t="shared" ref="BA260:BA263" si="1012">+AY260-AZ260</f>
        <v>0</v>
      </c>
      <c r="BB260" s="66" t="s">
        <v>12</v>
      </c>
      <c r="BC260" s="213">
        <v>0</v>
      </c>
    </row>
    <row r="261" spans="1:55" s="74" customFormat="1" ht="12" customHeight="1" x14ac:dyDescent="0.15">
      <c r="A261" s="80" t="s">
        <v>385</v>
      </c>
      <c r="B261" s="81" t="s">
        <v>386</v>
      </c>
      <c r="C261" s="222">
        <v>0</v>
      </c>
      <c r="D261" s="87">
        <v>0</v>
      </c>
      <c r="E261" s="87">
        <f t="shared" si="1000"/>
        <v>0</v>
      </c>
      <c r="F261" s="66" t="s">
        <v>12</v>
      </c>
      <c r="G261" s="222">
        <v>0</v>
      </c>
      <c r="H261" s="87">
        <v>0</v>
      </c>
      <c r="I261" s="87">
        <f t="shared" si="1001"/>
        <v>0</v>
      </c>
      <c r="J261" s="66" t="s">
        <v>12</v>
      </c>
      <c r="K261" s="222">
        <v>0</v>
      </c>
      <c r="L261" s="87">
        <v>0</v>
      </c>
      <c r="M261" s="87">
        <f t="shared" si="1002"/>
        <v>0</v>
      </c>
      <c r="N261" s="66" t="s">
        <v>12</v>
      </c>
      <c r="O261" s="222">
        <v>0</v>
      </c>
      <c r="P261" s="87">
        <v>0</v>
      </c>
      <c r="Q261" s="87">
        <f t="shared" si="1003"/>
        <v>0</v>
      </c>
      <c r="R261" s="66" t="s">
        <v>12</v>
      </c>
      <c r="S261" s="222">
        <v>0</v>
      </c>
      <c r="T261" s="87">
        <v>0</v>
      </c>
      <c r="U261" s="87">
        <f t="shared" si="1004"/>
        <v>0</v>
      </c>
      <c r="V261" s="66" t="s">
        <v>12</v>
      </c>
      <c r="W261" s="222">
        <v>0</v>
      </c>
      <c r="X261" s="87">
        <v>0</v>
      </c>
      <c r="Y261" s="87">
        <f t="shared" si="1005"/>
        <v>0</v>
      </c>
      <c r="Z261" s="66" t="s">
        <v>12</v>
      </c>
      <c r="AA261" s="222">
        <v>0</v>
      </c>
      <c r="AB261" s="87">
        <v>0</v>
      </c>
      <c r="AC261" s="87">
        <f t="shared" si="1006"/>
        <v>0</v>
      </c>
      <c r="AD261" s="66" t="s">
        <v>12</v>
      </c>
      <c r="AE261" s="222">
        <v>0</v>
      </c>
      <c r="AF261" s="87">
        <v>0</v>
      </c>
      <c r="AG261" s="87">
        <f t="shared" si="1007"/>
        <v>0</v>
      </c>
      <c r="AH261" s="66" t="s">
        <v>12</v>
      </c>
      <c r="AI261" s="222">
        <v>0</v>
      </c>
      <c r="AJ261" s="87">
        <v>0</v>
      </c>
      <c r="AK261" s="87">
        <f t="shared" si="1008"/>
        <v>0</v>
      </c>
      <c r="AL261" s="66" t="s">
        <v>12</v>
      </c>
      <c r="AM261" s="83">
        <v>0</v>
      </c>
      <c r="AN261" s="83">
        <v>0</v>
      </c>
      <c r="AO261" s="83">
        <f t="shared" si="1009"/>
        <v>0</v>
      </c>
      <c r="AP261" s="66" t="s">
        <v>12</v>
      </c>
      <c r="AQ261" s="82">
        <v>0</v>
      </c>
      <c r="AR261" s="83">
        <v>0</v>
      </c>
      <c r="AS261" s="83">
        <f t="shared" si="1010"/>
        <v>0</v>
      </c>
      <c r="AT261" s="66" t="s">
        <v>12</v>
      </c>
      <c r="AU261" s="83">
        <v>0</v>
      </c>
      <c r="AV261" s="83">
        <v>0</v>
      </c>
      <c r="AW261" s="83">
        <f t="shared" si="1011"/>
        <v>0</v>
      </c>
      <c r="AX261" s="39" t="s">
        <v>12</v>
      </c>
      <c r="AY261" s="82">
        <v>0</v>
      </c>
      <c r="AZ261" s="83">
        <v>0</v>
      </c>
      <c r="BA261" s="83">
        <f t="shared" si="1012"/>
        <v>0</v>
      </c>
      <c r="BB261" s="66" t="s">
        <v>12</v>
      </c>
      <c r="BC261" s="213">
        <v>0</v>
      </c>
    </row>
    <row r="262" spans="1:55" s="74" customFormat="1" ht="12" customHeight="1" x14ac:dyDescent="0.15">
      <c r="A262" s="80" t="s">
        <v>387</v>
      </c>
      <c r="B262" s="81" t="s">
        <v>388</v>
      </c>
      <c r="C262" s="222">
        <v>0</v>
      </c>
      <c r="D262" s="87">
        <v>0</v>
      </c>
      <c r="E262" s="87">
        <f t="shared" si="1000"/>
        <v>0</v>
      </c>
      <c r="F262" s="66" t="s">
        <v>12</v>
      </c>
      <c r="G262" s="222">
        <v>0</v>
      </c>
      <c r="H262" s="87">
        <v>0</v>
      </c>
      <c r="I262" s="87">
        <f t="shared" si="1001"/>
        <v>0</v>
      </c>
      <c r="J262" s="66" t="s">
        <v>12</v>
      </c>
      <c r="K262" s="222">
        <v>0</v>
      </c>
      <c r="L262" s="87">
        <v>0</v>
      </c>
      <c r="M262" s="87">
        <f t="shared" si="1002"/>
        <v>0</v>
      </c>
      <c r="N262" s="66" t="s">
        <v>12</v>
      </c>
      <c r="O262" s="222">
        <v>0</v>
      </c>
      <c r="P262" s="87">
        <v>0</v>
      </c>
      <c r="Q262" s="87">
        <f t="shared" si="1003"/>
        <v>0</v>
      </c>
      <c r="R262" s="66" t="s">
        <v>12</v>
      </c>
      <c r="S262" s="222">
        <v>0</v>
      </c>
      <c r="T262" s="87">
        <v>0</v>
      </c>
      <c r="U262" s="87">
        <f t="shared" si="1004"/>
        <v>0</v>
      </c>
      <c r="V262" s="66" t="s">
        <v>12</v>
      </c>
      <c r="W262" s="222">
        <v>0</v>
      </c>
      <c r="X262" s="87">
        <v>0</v>
      </c>
      <c r="Y262" s="87">
        <f t="shared" si="1005"/>
        <v>0</v>
      </c>
      <c r="Z262" s="66" t="s">
        <v>12</v>
      </c>
      <c r="AA262" s="222">
        <v>0</v>
      </c>
      <c r="AB262" s="87">
        <v>0</v>
      </c>
      <c r="AC262" s="87">
        <f t="shared" si="1006"/>
        <v>0</v>
      </c>
      <c r="AD262" s="66" t="s">
        <v>12</v>
      </c>
      <c r="AE262" s="222">
        <v>0</v>
      </c>
      <c r="AF262" s="87">
        <v>0</v>
      </c>
      <c r="AG262" s="87">
        <f t="shared" si="1007"/>
        <v>0</v>
      </c>
      <c r="AH262" s="66" t="s">
        <v>12</v>
      </c>
      <c r="AI262" s="222">
        <v>0</v>
      </c>
      <c r="AJ262" s="87">
        <v>0</v>
      </c>
      <c r="AK262" s="87">
        <f t="shared" si="1008"/>
        <v>0</v>
      </c>
      <c r="AL262" s="66" t="s">
        <v>12</v>
      </c>
      <c r="AM262" s="83">
        <v>0</v>
      </c>
      <c r="AN262" s="83">
        <v>0</v>
      </c>
      <c r="AO262" s="83">
        <f t="shared" si="1009"/>
        <v>0</v>
      </c>
      <c r="AP262" s="66" t="s">
        <v>12</v>
      </c>
      <c r="AQ262" s="82">
        <v>0</v>
      </c>
      <c r="AR262" s="83">
        <v>0</v>
      </c>
      <c r="AS262" s="83">
        <f t="shared" si="1010"/>
        <v>0</v>
      </c>
      <c r="AT262" s="66" t="s">
        <v>12</v>
      </c>
      <c r="AU262" s="83">
        <v>0</v>
      </c>
      <c r="AV262" s="83">
        <v>0</v>
      </c>
      <c r="AW262" s="83">
        <f t="shared" si="1011"/>
        <v>0</v>
      </c>
      <c r="AX262" s="39" t="s">
        <v>12</v>
      </c>
      <c r="AY262" s="82">
        <v>0</v>
      </c>
      <c r="AZ262" s="83">
        <v>0</v>
      </c>
      <c r="BA262" s="83">
        <f t="shared" si="1012"/>
        <v>0</v>
      </c>
      <c r="BB262" s="66" t="s">
        <v>12</v>
      </c>
      <c r="BC262" s="213">
        <v>0</v>
      </c>
    </row>
    <row r="263" spans="1:55" s="74" customFormat="1" ht="12" customHeight="1" x14ac:dyDescent="0.15">
      <c r="A263" s="80" t="s">
        <v>389</v>
      </c>
      <c r="B263" s="81" t="s">
        <v>390</v>
      </c>
      <c r="C263" s="222">
        <v>59956924.54569</v>
      </c>
      <c r="D263" s="87">
        <v>53139783.688349999</v>
      </c>
      <c r="E263" s="87">
        <f t="shared" si="1000"/>
        <v>6817140.8573400006</v>
      </c>
      <c r="F263" s="65">
        <f>+D263/C263</f>
        <v>0.8862993572636465</v>
      </c>
      <c r="G263" s="222">
        <v>67663486.688789994</v>
      </c>
      <c r="H263" s="87">
        <v>62109341.383750007</v>
      </c>
      <c r="I263" s="87">
        <f t="shared" si="1001"/>
        <v>5554145.305039987</v>
      </c>
      <c r="J263" s="65">
        <f>+H263/G263</f>
        <v>0.91791517734541817</v>
      </c>
      <c r="K263" s="222">
        <v>76559869.641699985</v>
      </c>
      <c r="L263" s="87">
        <v>68988327.417879999</v>
      </c>
      <c r="M263" s="87">
        <f t="shared" si="1002"/>
        <v>7571542.223819986</v>
      </c>
      <c r="N263" s="65">
        <f>+L263/K263</f>
        <v>0.90110298960467428</v>
      </c>
      <c r="O263" s="222">
        <v>82731157.926290005</v>
      </c>
      <c r="P263" s="87">
        <v>74988690.072519988</v>
      </c>
      <c r="Q263" s="87">
        <f t="shared" si="1003"/>
        <v>7742467.8537700176</v>
      </c>
      <c r="R263" s="65">
        <f>+P263/O263</f>
        <v>0.90641412440197888</v>
      </c>
      <c r="S263" s="222">
        <v>86286654.965460002</v>
      </c>
      <c r="T263" s="87">
        <v>78048652.168980002</v>
      </c>
      <c r="U263" s="87">
        <f t="shared" si="1004"/>
        <v>8238002.79648</v>
      </c>
      <c r="V263" s="65">
        <f>+T263/S263</f>
        <v>0.90452749849003167</v>
      </c>
      <c r="W263" s="222">
        <v>94960492.139459983</v>
      </c>
      <c r="X263" s="87">
        <v>89288956.759330004</v>
      </c>
      <c r="Y263" s="87">
        <f t="shared" si="1005"/>
        <v>5671535.3801299781</v>
      </c>
      <c r="Z263" s="65">
        <f>+X263/W263</f>
        <v>0.940274789521934</v>
      </c>
      <c r="AA263" s="222">
        <v>104309916.56967999</v>
      </c>
      <c r="AB263" s="87">
        <v>91836692.264829993</v>
      </c>
      <c r="AC263" s="87">
        <f t="shared" si="1006"/>
        <v>12473224.304849997</v>
      </c>
      <c r="AD263" s="65">
        <f>+AB263/AA263</f>
        <v>0.88042149092777988</v>
      </c>
      <c r="AE263" s="222">
        <v>111624254.65800001</v>
      </c>
      <c r="AF263" s="87">
        <v>99926164.541379973</v>
      </c>
      <c r="AG263" s="87">
        <f t="shared" si="1007"/>
        <v>11698090.116620034</v>
      </c>
      <c r="AH263" s="65">
        <f>+AF263/AE263</f>
        <v>0.89520118049198871</v>
      </c>
      <c r="AI263" s="222">
        <v>114025591.41100001</v>
      </c>
      <c r="AJ263" s="87">
        <v>105003352.19289999</v>
      </c>
      <c r="AK263" s="87">
        <f t="shared" si="1008"/>
        <v>9022239.2181000262</v>
      </c>
      <c r="AL263" s="65">
        <f>+AJ263/AI263</f>
        <v>0.92087531310774107</v>
      </c>
      <c r="AM263" s="83">
        <v>131816237.0889</v>
      </c>
      <c r="AN263" s="83">
        <v>116473021.46907002</v>
      </c>
      <c r="AO263" s="83">
        <f t="shared" si="1009"/>
        <v>15343215.619829983</v>
      </c>
      <c r="AP263" s="66">
        <f>+AN263/AM263</f>
        <v>0.88360147460830529</v>
      </c>
      <c r="AQ263" s="82">
        <v>146989551.49170002</v>
      </c>
      <c r="AR263" s="83">
        <v>119851871.79670002</v>
      </c>
      <c r="AS263" s="83">
        <f t="shared" si="1010"/>
        <v>27137679.695000008</v>
      </c>
      <c r="AT263" s="66">
        <f>+AR263/AQ263</f>
        <v>0.81537681134748974</v>
      </c>
      <c r="AU263" s="83">
        <v>153116303.73029998</v>
      </c>
      <c r="AV263" s="83">
        <v>126493744.66058002</v>
      </c>
      <c r="AW263" s="83">
        <f t="shared" si="1011"/>
        <v>26622559.069719955</v>
      </c>
      <c r="AX263" s="39">
        <f>+AV263/AU263</f>
        <v>0.82612851524542352</v>
      </c>
      <c r="AY263" s="82">
        <v>160004400.54150003</v>
      </c>
      <c r="AZ263" s="83">
        <v>136766573.23404998</v>
      </c>
      <c r="BA263" s="83">
        <f t="shared" si="1012"/>
        <v>23237827.307450056</v>
      </c>
      <c r="BB263" s="66">
        <f>+AZ263/AY263</f>
        <v>0.85476757371168111</v>
      </c>
      <c r="BC263" s="213">
        <v>144851606</v>
      </c>
    </row>
    <row r="264" spans="1:55" s="74" customFormat="1" ht="12" customHeight="1" x14ac:dyDescent="0.15">
      <c r="A264" s="80"/>
      <c r="B264" s="81"/>
      <c r="C264" s="222"/>
      <c r="D264" s="87"/>
      <c r="E264" s="87"/>
      <c r="F264" s="65"/>
      <c r="G264" s="222"/>
      <c r="H264" s="87"/>
      <c r="I264" s="87"/>
      <c r="J264" s="65"/>
      <c r="K264" s="222"/>
      <c r="L264" s="87"/>
      <c r="M264" s="87"/>
      <c r="N264" s="65"/>
      <c r="O264" s="222"/>
      <c r="P264" s="87"/>
      <c r="Q264" s="87"/>
      <c r="R264" s="65"/>
      <c r="S264" s="222"/>
      <c r="T264" s="87"/>
      <c r="U264" s="87"/>
      <c r="V264" s="65"/>
      <c r="W264" s="222"/>
      <c r="X264" s="87"/>
      <c r="Y264" s="87"/>
      <c r="Z264" s="65"/>
      <c r="AA264" s="222"/>
      <c r="AB264" s="87"/>
      <c r="AC264" s="87"/>
      <c r="AD264" s="65"/>
      <c r="AE264" s="222"/>
      <c r="AF264" s="87"/>
      <c r="AG264" s="87"/>
      <c r="AH264" s="65"/>
      <c r="AI264" s="222"/>
      <c r="AJ264" s="87"/>
      <c r="AK264" s="87"/>
      <c r="AL264" s="65"/>
      <c r="AM264" s="83"/>
      <c r="AN264" s="37"/>
      <c r="AO264" s="37"/>
      <c r="AP264" s="65"/>
      <c r="AQ264" s="82"/>
      <c r="AR264" s="37"/>
      <c r="AS264" s="37"/>
      <c r="AT264" s="65"/>
      <c r="AU264" s="83"/>
      <c r="AV264" s="37"/>
      <c r="AW264" s="37"/>
      <c r="AX264" s="38"/>
      <c r="AY264" s="82"/>
      <c r="AZ264" s="37"/>
      <c r="BA264" s="37"/>
      <c r="BB264" s="65"/>
      <c r="BC264" s="213"/>
    </row>
    <row r="265" spans="1:55" s="77" customFormat="1" ht="12" customHeight="1" x14ac:dyDescent="0.15">
      <c r="A265" s="75">
        <v>6.06</v>
      </c>
      <c r="B265" s="76" t="s">
        <v>391</v>
      </c>
      <c r="C265" s="220">
        <f>SUM(C267:C268)</f>
        <v>2700000</v>
      </c>
      <c r="D265" s="221">
        <f t="shared" ref="D265:E265" si="1013">SUM(D267:D268)</f>
        <v>1993825.8147499999</v>
      </c>
      <c r="E265" s="221">
        <f t="shared" si="1013"/>
        <v>706174.1852500001</v>
      </c>
      <c r="F265" s="64">
        <f>+D265/C265</f>
        <v>0.73845400546296291</v>
      </c>
      <c r="G265" s="220">
        <f>SUM(G267:G268)</f>
        <v>3697539.3140000002</v>
      </c>
      <c r="H265" s="221">
        <f t="shared" ref="H265:I265" si="1014">SUM(H267:H268)</f>
        <v>3024488.8503700001</v>
      </c>
      <c r="I265" s="221">
        <f t="shared" si="1014"/>
        <v>673050.46363000013</v>
      </c>
      <c r="J265" s="64">
        <f>+H265/G265</f>
        <v>0.81797341245794797</v>
      </c>
      <c r="K265" s="220">
        <f>SUM(K267:K268)</f>
        <v>4757051.6199000003</v>
      </c>
      <c r="L265" s="221">
        <f t="shared" ref="L265:M265" si="1015">SUM(L267:L268)</f>
        <v>3867148.31605</v>
      </c>
      <c r="M265" s="221">
        <f t="shared" si="1015"/>
        <v>889903.30385000026</v>
      </c>
      <c r="N265" s="64">
        <f>+L265/K265</f>
        <v>0.81292965160871911</v>
      </c>
      <c r="O265" s="220">
        <f>SUM(O267:O268)</f>
        <v>5300000</v>
      </c>
      <c r="P265" s="221">
        <f t="shared" ref="P265:Q265" si="1016">SUM(P267:P268)</f>
        <v>4557250.6992300004</v>
      </c>
      <c r="Q265" s="221">
        <f t="shared" si="1016"/>
        <v>742749.30076999962</v>
      </c>
      <c r="R265" s="64">
        <f>+P265/O265</f>
        <v>0.85985862249622647</v>
      </c>
      <c r="S265" s="220">
        <f>SUM(S267:S268)</f>
        <v>4401914.0241799997</v>
      </c>
      <c r="T265" s="221">
        <f t="shared" ref="T265:U265" si="1017">SUM(T267:T268)</f>
        <v>2425989.4965600003</v>
      </c>
      <c r="U265" s="221">
        <f t="shared" si="1017"/>
        <v>1975924.5276199994</v>
      </c>
      <c r="V265" s="64">
        <f>+T265/S265</f>
        <v>0.55112150833339368</v>
      </c>
      <c r="W265" s="220">
        <f>SUM(W267:W268)</f>
        <v>3000000</v>
      </c>
      <c r="X265" s="221">
        <f t="shared" ref="X265:Y265" si="1018">SUM(X267:X268)</f>
        <v>1972395.2971500002</v>
      </c>
      <c r="Y265" s="221">
        <f t="shared" si="1018"/>
        <v>1027604.7028499998</v>
      </c>
      <c r="Z265" s="64">
        <f>+X265/W265</f>
        <v>0.65746509905000006</v>
      </c>
      <c r="AA265" s="220">
        <f>SUM(AA267:AA268)</f>
        <v>3000430.5</v>
      </c>
      <c r="AB265" s="221">
        <f t="shared" ref="AB265:AC265" si="1019">SUM(AB267:AB268)</f>
        <v>1286117.06556</v>
      </c>
      <c r="AC265" s="221">
        <f t="shared" si="1019"/>
        <v>1714313.43444</v>
      </c>
      <c r="AD265" s="64">
        <f>+AB265/AA265</f>
        <v>0.42864417808044547</v>
      </c>
      <c r="AE265" s="220">
        <f>SUM(AE267:AE268)</f>
        <v>3504110.91</v>
      </c>
      <c r="AF265" s="221">
        <f t="shared" ref="AF265" si="1020">SUM(AF267:AF268)</f>
        <v>2525414.3579799994</v>
      </c>
      <c r="AG265" s="221">
        <f>+AE265-AF265</f>
        <v>978696.55202000076</v>
      </c>
      <c r="AH265" s="64">
        <f>+AF265/AE265</f>
        <v>0.72070046378183827</v>
      </c>
      <c r="AI265" s="220">
        <f>SUM(AI267:AI268)</f>
        <v>3257766.6</v>
      </c>
      <c r="AJ265" s="221">
        <f t="shared" ref="AJ265" si="1021">SUM(AJ267:AJ268)</f>
        <v>919177.84426000004</v>
      </c>
      <c r="AK265" s="221">
        <f>+AI265-AJ265</f>
        <v>2338588.7557399999</v>
      </c>
      <c r="AL265" s="64">
        <f>+AJ265/AI265</f>
        <v>0.28214969244880833</v>
      </c>
      <c r="AM265" s="34">
        <f>SUM(AM267:AM268)</f>
        <v>3024229.16004</v>
      </c>
      <c r="AN265" s="34">
        <f t="shared" ref="AN265" si="1022">SUM(AN267:AN268)</f>
        <v>1427161.54828</v>
      </c>
      <c r="AO265" s="34">
        <f>+AM265-AN265</f>
        <v>1597067.61176</v>
      </c>
      <c r="AP265" s="63">
        <f>+AN265/AM265</f>
        <v>0.471909194957013</v>
      </c>
      <c r="AQ265" s="61">
        <f>SUM(AQ267:AQ268)</f>
        <v>3042202.4756399998</v>
      </c>
      <c r="AR265" s="34">
        <f t="shared" ref="AR265" si="1023">SUM(AR267:AR268)</f>
        <v>2188850.23031</v>
      </c>
      <c r="AS265" s="34">
        <f>+AQ265-AR265</f>
        <v>853352.24532999983</v>
      </c>
      <c r="AT265" s="63">
        <f>+AR265/AQ265</f>
        <v>0.71949524985167967</v>
      </c>
      <c r="AU265" s="34">
        <f>SUM(AU267:AU268)</f>
        <v>4727315.5719999997</v>
      </c>
      <c r="AV265" s="34">
        <f t="shared" ref="AV265" si="1024">SUM(AV267:AV268)</f>
        <v>3151273.4019500003</v>
      </c>
      <c r="AW265" s="34">
        <f>+AU265-AV265</f>
        <v>1576042.1700499994</v>
      </c>
      <c r="AX265" s="35">
        <f>+AV265/AU265</f>
        <v>0.66660948564869804</v>
      </c>
      <c r="AY265" s="61">
        <f>SUM(AY267:AY268)</f>
        <v>10642702.6</v>
      </c>
      <c r="AZ265" s="34">
        <f t="shared" ref="AZ265" si="1025">SUM(AZ267:AZ268)</f>
        <v>9308264.4493299983</v>
      </c>
      <c r="BA265" s="34">
        <f>+AY265-AZ265</f>
        <v>1334438.1506700013</v>
      </c>
      <c r="BB265" s="63">
        <f>+AZ265/AY265</f>
        <v>0.87461472890635872</v>
      </c>
      <c r="BC265" s="211">
        <f>SUM(BC267:BC268)</f>
        <v>3590300</v>
      </c>
    </row>
    <row r="266" spans="1:55" s="74" customFormat="1" ht="15" customHeight="1" x14ac:dyDescent="0.15">
      <c r="A266" s="80"/>
      <c r="B266" s="81"/>
      <c r="C266" s="222"/>
      <c r="D266" s="87"/>
      <c r="E266" s="87"/>
      <c r="F266" s="65"/>
      <c r="G266" s="222"/>
      <c r="H266" s="87"/>
      <c r="I266" s="87"/>
      <c r="J266" s="65"/>
      <c r="K266" s="222"/>
      <c r="L266" s="87"/>
      <c r="M266" s="87"/>
      <c r="N266" s="65"/>
      <c r="O266" s="222"/>
      <c r="P266" s="87"/>
      <c r="Q266" s="87"/>
      <c r="R266" s="65"/>
      <c r="S266" s="222"/>
      <c r="T266" s="87"/>
      <c r="U266" s="87"/>
      <c r="V266" s="65"/>
      <c r="W266" s="222"/>
      <c r="X266" s="87"/>
      <c r="Y266" s="87"/>
      <c r="Z266" s="65"/>
      <c r="AA266" s="222"/>
      <c r="AB266" s="87"/>
      <c r="AC266" s="87"/>
      <c r="AD266" s="65"/>
      <c r="AE266" s="222"/>
      <c r="AF266" s="87"/>
      <c r="AG266" s="87"/>
      <c r="AH266" s="65"/>
      <c r="AI266" s="222"/>
      <c r="AJ266" s="87"/>
      <c r="AK266" s="87"/>
      <c r="AL266" s="65"/>
      <c r="AM266" s="83"/>
      <c r="AN266" s="37"/>
      <c r="AO266" s="37"/>
      <c r="AP266" s="65"/>
      <c r="AQ266" s="82"/>
      <c r="AR266" s="37"/>
      <c r="AS266" s="37"/>
      <c r="AT266" s="65"/>
      <c r="AU266" s="83"/>
      <c r="AV266" s="37"/>
      <c r="AW266" s="37"/>
      <c r="AX266" s="38"/>
      <c r="AY266" s="82"/>
      <c r="AZ266" s="37"/>
      <c r="BA266" s="37"/>
      <c r="BB266" s="65"/>
      <c r="BC266" s="213"/>
    </row>
    <row r="267" spans="1:55" s="74" customFormat="1" ht="12" customHeight="1" x14ac:dyDescent="0.15">
      <c r="A267" s="80" t="s">
        <v>392</v>
      </c>
      <c r="B267" s="81" t="s">
        <v>82</v>
      </c>
      <c r="C267" s="222">
        <v>2700000</v>
      </c>
      <c r="D267" s="87">
        <v>1993825.8147499999</v>
      </c>
      <c r="E267" s="87">
        <f t="shared" ref="E267:E268" si="1026">+C267-D267</f>
        <v>706174.1852500001</v>
      </c>
      <c r="F267" s="65">
        <f t="shared" ref="F267" si="1027">+D267/C267</f>
        <v>0.73845400546296291</v>
      </c>
      <c r="G267" s="222">
        <v>3697539.3140000002</v>
      </c>
      <c r="H267" s="87">
        <v>3024488.8503700001</v>
      </c>
      <c r="I267" s="87">
        <f t="shared" ref="I267:I268" si="1028">+G267-H267</f>
        <v>673050.46363000013</v>
      </c>
      <c r="J267" s="65">
        <f t="shared" ref="J267" si="1029">+H267/G267</f>
        <v>0.81797341245794797</v>
      </c>
      <c r="K267" s="222">
        <v>4757051.6199000003</v>
      </c>
      <c r="L267" s="87">
        <v>3867148.31605</v>
      </c>
      <c r="M267" s="87">
        <f t="shared" ref="M267:M268" si="1030">+K267-L267</f>
        <v>889903.30385000026</v>
      </c>
      <c r="N267" s="65">
        <f t="shared" ref="N267" si="1031">+L267/K267</f>
        <v>0.81292965160871911</v>
      </c>
      <c r="O267" s="222">
        <v>5300000</v>
      </c>
      <c r="P267" s="87">
        <v>4557250.6992300004</v>
      </c>
      <c r="Q267" s="87">
        <f t="shared" ref="Q267:Q268" si="1032">+O267-P267</f>
        <v>742749.30076999962</v>
      </c>
      <c r="R267" s="65">
        <f t="shared" ref="R267" si="1033">+P267/O267</f>
        <v>0.85985862249622647</v>
      </c>
      <c r="S267" s="222">
        <v>4401914.0241799997</v>
      </c>
      <c r="T267" s="87">
        <v>2425989.4965600003</v>
      </c>
      <c r="U267" s="87">
        <f t="shared" ref="U267:U268" si="1034">+S267-T267</f>
        <v>1975924.5276199994</v>
      </c>
      <c r="V267" s="65">
        <f t="shared" ref="V267" si="1035">+T267/S267</f>
        <v>0.55112150833339368</v>
      </c>
      <c r="W267" s="222">
        <v>3000000</v>
      </c>
      <c r="X267" s="87">
        <v>1972395.2971500002</v>
      </c>
      <c r="Y267" s="87">
        <f t="shared" ref="Y267:Y268" si="1036">+W267-X267</f>
        <v>1027604.7028499998</v>
      </c>
      <c r="Z267" s="65">
        <f t="shared" ref="Z267" si="1037">+X267/W267</f>
        <v>0.65746509905000006</v>
      </c>
      <c r="AA267" s="222">
        <v>3000430.5</v>
      </c>
      <c r="AB267" s="87">
        <v>1286117.06556</v>
      </c>
      <c r="AC267" s="87">
        <f t="shared" ref="AC267:AC268" si="1038">+AA267-AB267</f>
        <v>1714313.43444</v>
      </c>
      <c r="AD267" s="65">
        <f t="shared" ref="AD267" si="1039">+AB267/AA267</f>
        <v>0.42864417808044547</v>
      </c>
      <c r="AE267" s="222">
        <v>3504110.91</v>
      </c>
      <c r="AF267" s="87">
        <v>2525414.3579799994</v>
      </c>
      <c r="AG267" s="87">
        <f t="shared" ref="AG267:AG268" si="1040">+AE267-AF267</f>
        <v>978696.55202000076</v>
      </c>
      <c r="AH267" s="65">
        <f t="shared" ref="AH267" si="1041">+AF267/AE267</f>
        <v>0.72070046378183827</v>
      </c>
      <c r="AI267" s="222">
        <v>3257766.6</v>
      </c>
      <c r="AJ267" s="87">
        <v>919177.84426000004</v>
      </c>
      <c r="AK267" s="87">
        <f t="shared" ref="AK267:AK268" si="1042">+AI267-AJ267</f>
        <v>2338588.7557399999</v>
      </c>
      <c r="AL267" s="65">
        <f t="shared" ref="AL267" si="1043">+AJ267/AI267</f>
        <v>0.28214969244880833</v>
      </c>
      <c r="AM267" s="83">
        <v>3000000</v>
      </c>
      <c r="AN267" s="83">
        <v>1410508.5872800001</v>
      </c>
      <c r="AO267" s="83">
        <f t="shared" ref="AO267:AO268" si="1044">+AM267-AN267</f>
        <v>1589491.4127199999</v>
      </c>
      <c r="AP267" s="66">
        <f t="shared" ref="AP267:AP268" si="1045">+AN267/AM267</f>
        <v>0.47016952909333337</v>
      </c>
      <c r="AQ267" s="82">
        <v>3000000</v>
      </c>
      <c r="AR267" s="83">
        <v>2169012.8385999999</v>
      </c>
      <c r="AS267" s="83">
        <f t="shared" ref="AS267:AS268" si="1046">+AQ267-AR267</f>
        <v>830987.1614000001</v>
      </c>
      <c r="AT267" s="66">
        <f t="shared" ref="AT267:AT268" si="1047">+AR267/AQ267</f>
        <v>0.72300427953333335</v>
      </c>
      <c r="AU267" s="83">
        <v>4700000</v>
      </c>
      <c r="AV267" s="83">
        <v>3142696.3993600002</v>
      </c>
      <c r="AW267" s="83">
        <f t="shared" ref="AW267:AW268" si="1048">+AU267-AV267</f>
        <v>1557303.6006399998</v>
      </c>
      <c r="AX267" s="39">
        <f t="shared" ref="AX267:AX268" si="1049">+AV267/AU267</f>
        <v>0.66865880837446812</v>
      </c>
      <c r="AY267" s="82">
        <v>10580000</v>
      </c>
      <c r="AZ267" s="83">
        <v>9280991.3622299992</v>
      </c>
      <c r="BA267" s="83">
        <f t="shared" ref="BA267:BA268" si="1050">+AY267-AZ267</f>
        <v>1299008.6377700008</v>
      </c>
      <c r="BB267" s="66">
        <f t="shared" ref="BB267:BB268" si="1051">+AZ267/AY267</f>
        <v>0.87722035559829858</v>
      </c>
      <c r="BC267" s="213">
        <v>3580000</v>
      </c>
    </row>
    <row r="268" spans="1:55" s="74" customFormat="1" ht="12" customHeight="1" x14ac:dyDescent="0.15">
      <c r="A268" s="80" t="s">
        <v>393</v>
      </c>
      <c r="B268" s="81" t="s">
        <v>394</v>
      </c>
      <c r="C268" s="222">
        <v>0</v>
      </c>
      <c r="D268" s="87">
        <v>0</v>
      </c>
      <c r="E268" s="87">
        <f t="shared" si="1026"/>
        <v>0</v>
      </c>
      <c r="F268" s="66" t="s">
        <v>12</v>
      </c>
      <c r="G268" s="222">
        <v>0</v>
      </c>
      <c r="H268" s="87">
        <v>0</v>
      </c>
      <c r="I268" s="87">
        <f t="shared" si="1028"/>
        <v>0</v>
      </c>
      <c r="J268" s="66" t="s">
        <v>12</v>
      </c>
      <c r="K268" s="222">
        <v>0</v>
      </c>
      <c r="L268" s="87">
        <v>0</v>
      </c>
      <c r="M268" s="87">
        <f t="shared" si="1030"/>
        <v>0</v>
      </c>
      <c r="N268" s="66" t="s">
        <v>12</v>
      </c>
      <c r="O268" s="222">
        <v>0</v>
      </c>
      <c r="P268" s="87">
        <v>0</v>
      </c>
      <c r="Q268" s="87">
        <f t="shared" si="1032"/>
        <v>0</v>
      </c>
      <c r="R268" s="66" t="s">
        <v>12</v>
      </c>
      <c r="S268" s="222">
        <v>0</v>
      </c>
      <c r="T268" s="87">
        <v>0</v>
      </c>
      <c r="U268" s="87">
        <f t="shared" si="1034"/>
        <v>0</v>
      </c>
      <c r="V268" s="66" t="s">
        <v>12</v>
      </c>
      <c r="W268" s="222">
        <v>0</v>
      </c>
      <c r="X268" s="87">
        <v>0</v>
      </c>
      <c r="Y268" s="87">
        <f t="shared" si="1036"/>
        <v>0</v>
      </c>
      <c r="Z268" s="66" t="s">
        <v>12</v>
      </c>
      <c r="AA268" s="222">
        <v>0</v>
      </c>
      <c r="AB268" s="87">
        <v>0</v>
      </c>
      <c r="AC268" s="87">
        <f t="shared" si="1038"/>
        <v>0</v>
      </c>
      <c r="AD268" s="66" t="s">
        <v>12</v>
      </c>
      <c r="AE268" s="222">
        <v>0</v>
      </c>
      <c r="AF268" s="87">
        <v>0</v>
      </c>
      <c r="AG268" s="87">
        <f t="shared" si="1040"/>
        <v>0</v>
      </c>
      <c r="AH268" s="66" t="s">
        <v>12</v>
      </c>
      <c r="AI268" s="222">
        <v>0</v>
      </c>
      <c r="AJ268" s="87">
        <v>0</v>
      </c>
      <c r="AK268" s="87">
        <f t="shared" si="1042"/>
        <v>0</v>
      </c>
      <c r="AL268" s="66" t="s">
        <v>12</v>
      </c>
      <c r="AM268" s="83">
        <v>24229.160039999999</v>
      </c>
      <c r="AN268" s="83">
        <v>16652.960999999999</v>
      </c>
      <c r="AO268" s="83">
        <f t="shared" si="1044"/>
        <v>7576.1990399999995</v>
      </c>
      <c r="AP268" s="66">
        <f t="shared" si="1045"/>
        <v>0.68731070216662782</v>
      </c>
      <c r="AQ268" s="82">
        <v>42202.475640000004</v>
      </c>
      <c r="AR268" s="83">
        <v>19837.39171</v>
      </c>
      <c r="AS268" s="83">
        <f t="shared" si="1046"/>
        <v>22365.083930000004</v>
      </c>
      <c r="AT268" s="66">
        <f t="shared" si="1047"/>
        <v>0.47005279688374219</v>
      </c>
      <c r="AU268" s="83">
        <v>27315.572</v>
      </c>
      <c r="AV268" s="83">
        <v>8577.0025900000001</v>
      </c>
      <c r="AW268" s="83">
        <f t="shared" si="1048"/>
        <v>18738.56941</v>
      </c>
      <c r="AX268" s="39">
        <f t="shared" si="1049"/>
        <v>0.31399681434457971</v>
      </c>
      <c r="AY268" s="82">
        <v>62702.6</v>
      </c>
      <c r="AZ268" s="83">
        <v>27273.087100000001</v>
      </c>
      <c r="BA268" s="83">
        <f t="shared" si="1050"/>
        <v>35429.512900000002</v>
      </c>
      <c r="BB268" s="66">
        <f t="shared" si="1051"/>
        <v>0.43495942911458219</v>
      </c>
      <c r="BC268" s="213">
        <v>10300</v>
      </c>
    </row>
    <row r="269" spans="1:55" s="74" customFormat="1" ht="12" customHeight="1" x14ac:dyDescent="0.15">
      <c r="A269" s="75"/>
      <c r="B269" s="81"/>
      <c r="C269" s="222"/>
      <c r="D269" s="87"/>
      <c r="E269" s="87"/>
      <c r="F269" s="65"/>
      <c r="G269" s="222"/>
      <c r="H269" s="87"/>
      <c r="I269" s="87"/>
      <c r="J269" s="65"/>
      <c r="K269" s="222"/>
      <c r="L269" s="87"/>
      <c r="M269" s="87"/>
      <c r="N269" s="65"/>
      <c r="O269" s="222"/>
      <c r="P269" s="87"/>
      <c r="Q269" s="87"/>
      <c r="R269" s="65"/>
      <c r="S269" s="222"/>
      <c r="T269" s="87"/>
      <c r="U269" s="87"/>
      <c r="V269" s="65"/>
      <c r="W269" s="222"/>
      <c r="X269" s="87"/>
      <c r="Y269" s="87"/>
      <c r="Z269" s="65"/>
      <c r="AA269" s="222"/>
      <c r="AB269" s="87"/>
      <c r="AC269" s="87"/>
      <c r="AD269" s="65"/>
      <c r="AE269" s="222"/>
      <c r="AF269" s="87"/>
      <c r="AG269" s="87"/>
      <c r="AH269" s="65"/>
      <c r="AI269" s="222"/>
      <c r="AJ269" s="87"/>
      <c r="AK269" s="87"/>
      <c r="AL269" s="65"/>
      <c r="AM269" s="83"/>
      <c r="AN269" s="37"/>
      <c r="AO269" s="37"/>
      <c r="AP269" s="65"/>
      <c r="AQ269" s="82"/>
      <c r="AR269" s="37"/>
      <c r="AS269" s="37"/>
      <c r="AT269" s="65"/>
      <c r="AU269" s="83"/>
      <c r="AV269" s="37"/>
      <c r="AW269" s="37"/>
      <c r="AX269" s="38"/>
      <c r="AY269" s="82"/>
      <c r="AZ269" s="37"/>
      <c r="BA269" s="37"/>
      <c r="BB269" s="65"/>
      <c r="BC269" s="213"/>
    </row>
    <row r="270" spans="1:55" s="77" customFormat="1" ht="12" customHeight="1" x14ac:dyDescent="0.15">
      <c r="A270" s="75">
        <v>6.07</v>
      </c>
      <c r="B270" s="76" t="s">
        <v>395</v>
      </c>
      <c r="C270" s="220">
        <f>+C272</f>
        <v>28945</v>
      </c>
      <c r="D270" s="221">
        <f t="shared" ref="D270:E270" si="1052">+D272</f>
        <v>23124.043519999999</v>
      </c>
      <c r="E270" s="221">
        <f t="shared" si="1052"/>
        <v>5820.9564800000007</v>
      </c>
      <c r="F270" s="64">
        <f>+D270/C270</f>
        <v>0.79889595854206252</v>
      </c>
      <c r="G270" s="220">
        <f>+G272</f>
        <v>55958.1</v>
      </c>
      <c r="H270" s="221">
        <f t="shared" ref="H270:I270" si="1053">+H272</f>
        <v>22891.477570000003</v>
      </c>
      <c r="I270" s="221">
        <f t="shared" si="1053"/>
        <v>33066.622429999996</v>
      </c>
      <c r="J270" s="64">
        <f>+H270/G270</f>
        <v>0.40908246652406005</v>
      </c>
      <c r="K270" s="220">
        <f>+K272</f>
        <v>45824</v>
      </c>
      <c r="L270" s="221">
        <f t="shared" ref="L270:M270" si="1054">+L272</f>
        <v>13383.27</v>
      </c>
      <c r="M270" s="221">
        <f t="shared" si="1054"/>
        <v>32440.73</v>
      </c>
      <c r="N270" s="64">
        <f>+L270/K270</f>
        <v>0.29205809182960896</v>
      </c>
      <c r="O270" s="220">
        <f>+O272</f>
        <v>55958</v>
      </c>
      <c r="P270" s="221">
        <f t="shared" ref="P270:Q270" si="1055">+P272</f>
        <v>28771.65508</v>
      </c>
      <c r="Q270" s="221">
        <f t="shared" si="1055"/>
        <v>27186.34492</v>
      </c>
      <c r="R270" s="64">
        <f>+P270/O270</f>
        <v>0.51416517888416313</v>
      </c>
      <c r="S270" s="220">
        <f>+S272</f>
        <v>24000</v>
      </c>
      <c r="T270" s="221">
        <f t="shared" ref="T270:U270" si="1056">+T272</f>
        <v>22642.367330000001</v>
      </c>
      <c r="U270" s="221">
        <f t="shared" si="1056"/>
        <v>1357.6326699999991</v>
      </c>
      <c r="V270" s="64">
        <f>+T270/S270</f>
        <v>0.9434319720833334</v>
      </c>
      <c r="W270" s="220">
        <f>+W272</f>
        <v>29500</v>
      </c>
      <c r="X270" s="221">
        <f t="shared" ref="X270:Y270" si="1057">+X272</f>
        <v>24795.941360000001</v>
      </c>
      <c r="Y270" s="221">
        <f t="shared" si="1057"/>
        <v>4704.0586399999993</v>
      </c>
      <c r="Z270" s="64">
        <f>+X270/W270</f>
        <v>0.84054038508474582</v>
      </c>
      <c r="AA270" s="220">
        <f>+AA272</f>
        <v>24030</v>
      </c>
      <c r="AB270" s="221">
        <f t="shared" ref="AB270:AC270" si="1058">+AB272</f>
        <v>22829.045149999998</v>
      </c>
      <c r="AC270" s="221">
        <f t="shared" si="1058"/>
        <v>1200.9548500000019</v>
      </c>
      <c r="AD270" s="64">
        <f>+AB270/AA270</f>
        <v>0.9500226862255513</v>
      </c>
      <c r="AE270" s="220">
        <f>+AE272</f>
        <v>28028</v>
      </c>
      <c r="AF270" s="221">
        <f t="shared" ref="AF270" si="1059">+AF272</f>
        <v>23951.353350000001</v>
      </c>
      <c r="AG270" s="221">
        <f>+AE270-AF270</f>
        <v>4076.6466499999988</v>
      </c>
      <c r="AH270" s="64">
        <f>+AF270/AE270</f>
        <v>0.85455092585985448</v>
      </c>
      <c r="AI270" s="220">
        <f>+AI272</f>
        <v>29361</v>
      </c>
      <c r="AJ270" s="221">
        <f t="shared" ref="AJ270" si="1060">+AJ272</f>
        <v>27033.874940000002</v>
      </c>
      <c r="AK270" s="221">
        <f>+AI270-AJ270</f>
        <v>2327.1250599999985</v>
      </c>
      <c r="AL270" s="64">
        <f>+AJ270/AI270</f>
        <v>0.92074094683423591</v>
      </c>
      <c r="AM270" s="34">
        <f>+AM272</f>
        <v>29319</v>
      </c>
      <c r="AN270" s="34">
        <f t="shared" ref="AN270" si="1061">+AN272</f>
        <v>27924.834579999999</v>
      </c>
      <c r="AO270" s="34">
        <f>+AM270-AN270</f>
        <v>1394.1654200000012</v>
      </c>
      <c r="AP270" s="63">
        <f>+AN270/AM270</f>
        <v>0.9524483979671885</v>
      </c>
      <c r="AQ270" s="61">
        <f>+AQ272</f>
        <v>27700</v>
      </c>
      <c r="AR270" s="34">
        <f t="shared" ref="AR270" si="1062">+AR272</f>
        <v>27667.211510000001</v>
      </c>
      <c r="AS270" s="34">
        <f>+AQ270-AR270</f>
        <v>32.788489999999001</v>
      </c>
      <c r="AT270" s="63">
        <f>+AR270/AQ270</f>
        <v>0.99881629999999999</v>
      </c>
      <c r="AU270" s="34">
        <f>+AU272</f>
        <v>31165.006000000001</v>
      </c>
      <c r="AV270" s="34">
        <f t="shared" ref="AV270" si="1063">+AV272</f>
        <v>31093.536869999996</v>
      </c>
      <c r="AW270" s="34">
        <f>+AU270-AV270</f>
        <v>71.469130000004952</v>
      </c>
      <c r="AX270" s="35">
        <f>+AV270/AU270</f>
        <v>0.99770675064205006</v>
      </c>
      <c r="AY270" s="61">
        <f>+AY272</f>
        <v>34157.433499999999</v>
      </c>
      <c r="AZ270" s="34">
        <f t="shared" ref="AZ270" si="1064">+AZ272</f>
        <v>33396.21183</v>
      </c>
      <c r="BA270" s="34">
        <f>+AY270-AZ270</f>
        <v>761.22166999999899</v>
      </c>
      <c r="BB270" s="63">
        <f>+AZ270/AY270</f>
        <v>0.97771431890513671</v>
      </c>
      <c r="BC270" s="211">
        <f>+BC272</f>
        <v>32693.8</v>
      </c>
    </row>
    <row r="271" spans="1:55" s="74" customFormat="1" ht="15" x14ac:dyDescent="0.15">
      <c r="A271" s="75"/>
      <c r="B271" s="81"/>
      <c r="C271" s="222"/>
      <c r="D271" s="87"/>
      <c r="E271" s="87"/>
      <c r="F271" s="65"/>
      <c r="G271" s="222"/>
      <c r="H271" s="87"/>
      <c r="I271" s="87"/>
      <c r="J271" s="65"/>
      <c r="K271" s="222"/>
      <c r="L271" s="87"/>
      <c r="M271" s="87"/>
      <c r="N271" s="65"/>
      <c r="O271" s="222"/>
      <c r="P271" s="87"/>
      <c r="Q271" s="87"/>
      <c r="R271" s="65"/>
      <c r="S271" s="222"/>
      <c r="T271" s="87"/>
      <c r="U271" s="87"/>
      <c r="V271" s="65"/>
      <c r="W271" s="222"/>
      <c r="X271" s="87"/>
      <c r="Y271" s="87"/>
      <c r="Z271" s="65"/>
      <c r="AA271" s="222"/>
      <c r="AB271" s="87"/>
      <c r="AC271" s="87"/>
      <c r="AD271" s="65"/>
      <c r="AE271" s="222"/>
      <c r="AF271" s="87"/>
      <c r="AG271" s="87"/>
      <c r="AH271" s="65"/>
      <c r="AI271" s="222"/>
      <c r="AJ271" s="87"/>
      <c r="AK271" s="87"/>
      <c r="AL271" s="65"/>
      <c r="AM271" s="83"/>
      <c r="AN271" s="37"/>
      <c r="AO271" s="37"/>
      <c r="AP271" s="65"/>
      <c r="AQ271" s="82"/>
      <c r="AR271" s="37"/>
      <c r="AS271" s="37"/>
      <c r="AT271" s="65"/>
      <c r="AU271" s="83"/>
      <c r="AV271" s="37"/>
      <c r="AW271" s="37"/>
      <c r="AX271" s="38"/>
      <c r="AY271" s="82"/>
      <c r="AZ271" s="37"/>
      <c r="BA271" s="37"/>
      <c r="BB271" s="65"/>
      <c r="BC271" s="213"/>
    </row>
    <row r="272" spans="1:55" s="74" customFormat="1" ht="12" customHeight="1" x14ac:dyDescent="0.15">
      <c r="A272" s="80" t="s">
        <v>396</v>
      </c>
      <c r="B272" s="81" t="s">
        <v>397</v>
      </c>
      <c r="C272" s="222">
        <v>28945</v>
      </c>
      <c r="D272" s="87">
        <v>23124.043519999999</v>
      </c>
      <c r="E272" s="87">
        <f>+C272-D272</f>
        <v>5820.9564800000007</v>
      </c>
      <c r="F272" s="65">
        <f>+D272/C272</f>
        <v>0.79889595854206252</v>
      </c>
      <c r="G272" s="222">
        <v>55958.1</v>
      </c>
      <c r="H272" s="87">
        <v>22891.477570000003</v>
      </c>
      <c r="I272" s="87">
        <f>+G272-H272</f>
        <v>33066.622429999996</v>
      </c>
      <c r="J272" s="65">
        <f>+H272/G272</f>
        <v>0.40908246652406005</v>
      </c>
      <c r="K272" s="222">
        <v>45824</v>
      </c>
      <c r="L272" s="87">
        <v>13383.27</v>
      </c>
      <c r="M272" s="87">
        <f>+K272-L272</f>
        <v>32440.73</v>
      </c>
      <c r="N272" s="65">
        <f>+L272/K272</f>
        <v>0.29205809182960896</v>
      </c>
      <c r="O272" s="222">
        <v>55958</v>
      </c>
      <c r="P272" s="87">
        <v>28771.65508</v>
      </c>
      <c r="Q272" s="87">
        <f>+O272-P272</f>
        <v>27186.34492</v>
      </c>
      <c r="R272" s="65">
        <f>+P272/O272</f>
        <v>0.51416517888416313</v>
      </c>
      <c r="S272" s="222">
        <v>24000</v>
      </c>
      <c r="T272" s="87">
        <v>22642.367330000001</v>
      </c>
      <c r="U272" s="87">
        <f>+S272-T272</f>
        <v>1357.6326699999991</v>
      </c>
      <c r="V272" s="65">
        <f>+T272/S272</f>
        <v>0.9434319720833334</v>
      </c>
      <c r="W272" s="222">
        <v>29500</v>
      </c>
      <c r="X272" s="87">
        <v>24795.941360000001</v>
      </c>
      <c r="Y272" s="87">
        <f>+W272-X272</f>
        <v>4704.0586399999993</v>
      </c>
      <c r="Z272" s="65">
        <f>+X272/W272</f>
        <v>0.84054038508474582</v>
      </c>
      <c r="AA272" s="222">
        <v>24030</v>
      </c>
      <c r="AB272" s="87">
        <v>22829.045149999998</v>
      </c>
      <c r="AC272" s="87">
        <f>+AA272-AB272</f>
        <v>1200.9548500000019</v>
      </c>
      <c r="AD272" s="65">
        <f>+AB272/AA272</f>
        <v>0.9500226862255513</v>
      </c>
      <c r="AE272" s="222">
        <v>28028</v>
      </c>
      <c r="AF272" s="87">
        <v>23951.353350000001</v>
      </c>
      <c r="AG272" s="87">
        <f>+AE272-AF272</f>
        <v>4076.6466499999988</v>
      </c>
      <c r="AH272" s="65">
        <f>+AF272/AE272</f>
        <v>0.85455092585985448</v>
      </c>
      <c r="AI272" s="222">
        <v>29361</v>
      </c>
      <c r="AJ272" s="87">
        <v>27033.874940000002</v>
      </c>
      <c r="AK272" s="87">
        <f>+AI272-AJ272</f>
        <v>2327.1250599999985</v>
      </c>
      <c r="AL272" s="65">
        <f>+AJ272/AI272</f>
        <v>0.92074094683423591</v>
      </c>
      <c r="AM272" s="83">
        <v>29319</v>
      </c>
      <c r="AN272" s="83">
        <v>27924.834579999999</v>
      </c>
      <c r="AO272" s="83">
        <f>+AM272-AN272</f>
        <v>1394.1654200000012</v>
      </c>
      <c r="AP272" s="66">
        <f>+AN272/AM272</f>
        <v>0.9524483979671885</v>
      </c>
      <c r="AQ272" s="82">
        <v>27700</v>
      </c>
      <c r="AR272" s="83">
        <v>27667.211510000001</v>
      </c>
      <c r="AS272" s="83">
        <f>+AQ272-AR272</f>
        <v>32.788489999999001</v>
      </c>
      <c r="AT272" s="66">
        <f>+AR272/AQ272</f>
        <v>0.99881629999999999</v>
      </c>
      <c r="AU272" s="83">
        <v>31165.006000000001</v>
      </c>
      <c r="AV272" s="83">
        <v>31093.536869999996</v>
      </c>
      <c r="AW272" s="83">
        <f>+AU272-AV272</f>
        <v>71.469130000004952</v>
      </c>
      <c r="AX272" s="39">
        <f>+AV272/AU272</f>
        <v>0.99770675064205006</v>
      </c>
      <c r="AY272" s="82">
        <v>34157.433499999999</v>
      </c>
      <c r="AZ272" s="83">
        <v>33396.21183</v>
      </c>
      <c r="BA272" s="83">
        <f>+AY272-AZ272</f>
        <v>761.22166999999899</v>
      </c>
      <c r="BB272" s="66">
        <f>+AZ272/AY272</f>
        <v>0.97771431890513671</v>
      </c>
      <c r="BC272" s="213">
        <v>32693.8</v>
      </c>
    </row>
    <row r="273" spans="1:55" s="74" customFormat="1" ht="10.5" customHeight="1" x14ac:dyDescent="0.15">
      <c r="A273" s="80"/>
      <c r="B273" s="81"/>
      <c r="C273" s="222"/>
      <c r="D273" s="87"/>
      <c r="E273" s="87"/>
      <c r="F273" s="65"/>
      <c r="G273" s="222"/>
      <c r="H273" s="87"/>
      <c r="I273" s="87"/>
      <c r="J273" s="65"/>
      <c r="K273" s="222"/>
      <c r="L273" s="87"/>
      <c r="M273" s="87"/>
      <c r="N273" s="65"/>
      <c r="O273" s="222"/>
      <c r="P273" s="87"/>
      <c r="Q273" s="87"/>
      <c r="R273" s="65"/>
      <c r="S273" s="222"/>
      <c r="T273" s="87"/>
      <c r="U273" s="87"/>
      <c r="V273" s="65"/>
      <c r="W273" s="222"/>
      <c r="X273" s="87"/>
      <c r="Y273" s="87"/>
      <c r="Z273" s="65"/>
      <c r="AA273" s="222"/>
      <c r="AB273" s="87"/>
      <c r="AC273" s="87"/>
      <c r="AD273" s="65"/>
      <c r="AE273" s="222"/>
      <c r="AF273" s="87"/>
      <c r="AG273" s="87"/>
      <c r="AH273" s="65"/>
      <c r="AI273" s="222"/>
      <c r="AJ273" s="87"/>
      <c r="AK273" s="87"/>
      <c r="AL273" s="65"/>
      <c r="AM273" s="83"/>
      <c r="AN273" s="37"/>
      <c r="AO273" s="37"/>
      <c r="AP273" s="66"/>
      <c r="AQ273" s="82"/>
      <c r="AR273" s="37"/>
      <c r="AS273" s="37"/>
      <c r="AT273" s="66"/>
      <c r="AU273" s="83"/>
      <c r="AV273" s="37"/>
      <c r="AW273" s="37"/>
      <c r="AX273" s="39"/>
      <c r="AY273" s="82"/>
      <c r="AZ273" s="37"/>
      <c r="BA273" s="37"/>
      <c r="BB273" s="66"/>
      <c r="BC273" s="213"/>
    </row>
    <row r="274" spans="1:55" s="77" customFormat="1" ht="12" customHeight="1" x14ac:dyDescent="0.15">
      <c r="A274" s="75">
        <v>7</v>
      </c>
      <c r="B274" s="76" t="s">
        <v>6</v>
      </c>
      <c r="C274" s="220">
        <f>+C276+C281</f>
        <v>0</v>
      </c>
      <c r="D274" s="221">
        <f t="shared" ref="D274:E274" si="1065">+D276+D281</f>
        <v>0</v>
      </c>
      <c r="E274" s="221">
        <f t="shared" si="1065"/>
        <v>0</v>
      </c>
      <c r="F274" s="63" t="s">
        <v>12</v>
      </c>
      <c r="G274" s="220">
        <f>+G276+G281</f>
        <v>0</v>
      </c>
      <c r="H274" s="221">
        <f t="shared" ref="H274:I274" si="1066">+H276+H281</f>
        <v>0</v>
      </c>
      <c r="I274" s="221">
        <f t="shared" si="1066"/>
        <v>0</v>
      </c>
      <c r="J274" s="63" t="s">
        <v>12</v>
      </c>
      <c r="K274" s="220">
        <f>+K276+K281</f>
        <v>0</v>
      </c>
      <c r="L274" s="221">
        <f t="shared" ref="L274:M274" si="1067">+L276+L281</f>
        <v>0</v>
      </c>
      <c r="M274" s="221">
        <f t="shared" si="1067"/>
        <v>0</v>
      </c>
      <c r="N274" s="63" t="s">
        <v>12</v>
      </c>
      <c r="O274" s="220">
        <f>+O276+O281</f>
        <v>0</v>
      </c>
      <c r="P274" s="221">
        <f t="shared" ref="P274:Q274" si="1068">+P276+P281</f>
        <v>0</v>
      </c>
      <c r="Q274" s="221">
        <f t="shared" si="1068"/>
        <v>0</v>
      </c>
      <c r="R274" s="63" t="s">
        <v>12</v>
      </c>
      <c r="S274" s="220">
        <f>+S276+S281</f>
        <v>0</v>
      </c>
      <c r="T274" s="221">
        <f t="shared" ref="T274:U274" si="1069">+T276+T281</f>
        <v>0</v>
      </c>
      <c r="U274" s="221">
        <f t="shared" si="1069"/>
        <v>0</v>
      </c>
      <c r="V274" s="63" t="s">
        <v>12</v>
      </c>
      <c r="W274" s="220">
        <f>+W276+W281</f>
        <v>0</v>
      </c>
      <c r="X274" s="221">
        <f t="shared" ref="X274:Y274" si="1070">+X276+X281</f>
        <v>0</v>
      </c>
      <c r="Y274" s="221">
        <f t="shared" si="1070"/>
        <v>0</v>
      </c>
      <c r="Z274" s="63" t="s">
        <v>12</v>
      </c>
      <c r="AA274" s="220">
        <f>+AA276+AA281</f>
        <v>0</v>
      </c>
      <c r="AB274" s="221">
        <f t="shared" ref="AB274:AC274" si="1071">+AB276+AB281</f>
        <v>0</v>
      </c>
      <c r="AC274" s="221">
        <f t="shared" si="1071"/>
        <v>0</v>
      </c>
      <c r="AD274" s="63" t="s">
        <v>12</v>
      </c>
      <c r="AE274" s="220">
        <f>+AE276+AE281</f>
        <v>0</v>
      </c>
      <c r="AF274" s="221">
        <f t="shared" ref="AF274" si="1072">+AF276+AF281</f>
        <v>0</v>
      </c>
      <c r="AG274" s="221">
        <f>+AE274-AF274</f>
        <v>0</v>
      </c>
      <c r="AH274" s="63" t="s">
        <v>12</v>
      </c>
      <c r="AI274" s="220">
        <f>+AI276+AI281</f>
        <v>0</v>
      </c>
      <c r="AJ274" s="221">
        <f t="shared" ref="AJ274" si="1073">+AJ276+AJ281</f>
        <v>0</v>
      </c>
      <c r="AK274" s="221">
        <f>+AI274-AJ274</f>
        <v>0</v>
      </c>
      <c r="AL274" s="63" t="s">
        <v>12</v>
      </c>
      <c r="AM274" s="34">
        <f>+AM276+AM281</f>
        <v>7747000</v>
      </c>
      <c r="AN274" s="34">
        <f t="shared" ref="AN274" si="1074">+AN276+AN281</f>
        <v>0</v>
      </c>
      <c r="AO274" s="34">
        <f>+AM274-AN274</f>
        <v>7747000</v>
      </c>
      <c r="AP274" s="63">
        <f>+AN274/AM274</f>
        <v>0</v>
      </c>
      <c r="AQ274" s="61">
        <f>+AQ276+AQ281</f>
        <v>4500000</v>
      </c>
      <c r="AR274" s="34">
        <f t="shared" ref="AR274" si="1075">+AR276+AR281</f>
        <v>0</v>
      </c>
      <c r="AS274" s="34">
        <f>+AQ274-AR274</f>
        <v>4500000</v>
      </c>
      <c r="AT274" s="63">
        <f>+AR274/AQ274</f>
        <v>0</v>
      </c>
      <c r="AU274" s="34">
        <f>+AU276+AU281</f>
        <v>1471000</v>
      </c>
      <c r="AV274" s="34">
        <f t="shared" ref="AV274" si="1076">+AV276+AV281</f>
        <v>0</v>
      </c>
      <c r="AW274" s="34">
        <f>+AU274-AV274</f>
        <v>1471000</v>
      </c>
      <c r="AX274" s="35">
        <f>+AV274/AU274</f>
        <v>0</v>
      </c>
      <c r="AY274" s="61">
        <f>+AY276+AY281</f>
        <v>9591330</v>
      </c>
      <c r="AZ274" s="34">
        <f t="shared" ref="AZ274" si="1077">+AZ276+AZ281</f>
        <v>1844000</v>
      </c>
      <c r="BA274" s="34">
        <f>+AY274-AZ274</f>
        <v>7747330</v>
      </c>
      <c r="BB274" s="63">
        <f>+AZ274/AY274</f>
        <v>0.19225696540521492</v>
      </c>
      <c r="BC274" s="211">
        <f>+BC276+BC281</f>
        <v>38737000</v>
      </c>
    </row>
    <row r="275" spans="1:55" s="74" customFormat="1" ht="15" customHeight="1" x14ac:dyDescent="0.15">
      <c r="A275" s="80"/>
      <c r="B275" s="81"/>
      <c r="C275" s="222"/>
      <c r="D275" s="87"/>
      <c r="E275" s="87"/>
      <c r="F275" s="66"/>
      <c r="G275" s="222"/>
      <c r="H275" s="87"/>
      <c r="I275" s="87"/>
      <c r="J275" s="66"/>
      <c r="K275" s="222"/>
      <c r="L275" s="87"/>
      <c r="M275" s="87"/>
      <c r="N275" s="66"/>
      <c r="O275" s="222"/>
      <c r="P275" s="87"/>
      <c r="Q275" s="87"/>
      <c r="R275" s="66"/>
      <c r="S275" s="222"/>
      <c r="T275" s="87"/>
      <c r="U275" s="87"/>
      <c r="V275" s="66"/>
      <c r="W275" s="222"/>
      <c r="X275" s="87"/>
      <c r="Y275" s="87"/>
      <c r="Z275" s="66"/>
      <c r="AA275" s="222"/>
      <c r="AB275" s="87"/>
      <c r="AC275" s="87"/>
      <c r="AD275" s="66"/>
      <c r="AE275" s="222"/>
      <c r="AF275" s="87"/>
      <c r="AG275" s="87"/>
      <c r="AH275" s="66"/>
      <c r="AI275" s="222"/>
      <c r="AJ275" s="87"/>
      <c r="AK275" s="87"/>
      <c r="AL275" s="66"/>
      <c r="AM275" s="37"/>
      <c r="AN275" s="37"/>
      <c r="AO275" s="37"/>
      <c r="AP275" s="66"/>
      <c r="AQ275" s="62"/>
      <c r="AR275" s="37"/>
      <c r="AS275" s="37"/>
      <c r="AT275" s="66"/>
      <c r="AU275" s="37"/>
      <c r="AV275" s="37"/>
      <c r="AW275" s="37"/>
      <c r="AX275" s="39"/>
      <c r="AY275" s="62"/>
      <c r="AZ275" s="37"/>
      <c r="BA275" s="37"/>
      <c r="BB275" s="66"/>
      <c r="BC275" s="215"/>
    </row>
    <row r="276" spans="1:55" s="77" customFormat="1" ht="13.5" customHeight="1" x14ac:dyDescent="0.15">
      <c r="A276" s="75">
        <v>7.01</v>
      </c>
      <c r="B276" s="76" t="s">
        <v>398</v>
      </c>
      <c r="C276" s="220">
        <f>+C278+C279</f>
        <v>0</v>
      </c>
      <c r="D276" s="221">
        <f t="shared" ref="D276:E276" si="1078">+D278+D279</f>
        <v>0</v>
      </c>
      <c r="E276" s="221">
        <f t="shared" si="1078"/>
        <v>0</v>
      </c>
      <c r="F276" s="63" t="s">
        <v>12</v>
      </c>
      <c r="G276" s="220">
        <f>+G278+G279</f>
        <v>0</v>
      </c>
      <c r="H276" s="221">
        <f t="shared" ref="H276:I276" si="1079">+H278+H279</f>
        <v>0</v>
      </c>
      <c r="I276" s="221">
        <f t="shared" si="1079"/>
        <v>0</v>
      </c>
      <c r="J276" s="63" t="s">
        <v>12</v>
      </c>
      <c r="K276" s="220">
        <f>+K278+K279</f>
        <v>0</v>
      </c>
      <c r="L276" s="221">
        <f t="shared" ref="L276:M276" si="1080">+L278+L279</f>
        <v>0</v>
      </c>
      <c r="M276" s="221">
        <f t="shared" si="1080"/>
        <v>0</v>
      </c>
      <c r="N276" s="63" t="s">
        <v>12</v>
      </c>
      <c r="O276" s="220">
        <f>+O278+O279</f>
        <v>0</v>
      </c>
      <c r="P276" s="221">
        <f t="shared" ref="P276:Q276" si="1081">+P278+P279</f>
        <v>0</v>
      </c>
      <c r="Q276" s="221">
        <f t="shared" si="1081"/>
        <v>0</v>
      </c>
      <c r="R276" s="63" t="s">
        <v>12</v>
      </c>
      <c r="S276" s="220">
        <f>+S278+S279</f>
        <v>0</v>
      </c>
      <c r="T276" s="221">
        <f t="shared" ref="T276:U276" si="1082">+T278+T279</f>
        <v>0</v>
      </c>
      <c r="U276" s="221">
        <f t="shared" si="1082"/>
        <v>0</v>
      </c>
      <c r="V276" s="63" t="s">
        <v>12</v>
      </c>
      <c r="W276" s="220">
        <f>+W278+W279</f>
        <v>0</v>
      </c>
      <c r="X276" s="221">
        <f t="shared" ref="X276:Y276" si="1083">+X278+X279</f>
        <v>0</v>
      </c>
      <c r="Y276" s="221">
        <f t="shared" si="1083"/>
        <v>0</v>
      </c>
      <c r="Z276" s="63" t="s">
        <v>12</v>
      </c>
      <c r="AA276" s="220">
        <f>+AA278+AA279</f>
        <v>0</v>
      </c>
      <c r="AB276" s="221">
        <f t="shared" ref="AB276:AC276" si="1084">+AB278+AB279</f>
        <v>0</v>
      </c>
      <c r="AC276" s="221">
        <f t="shared" si="1084"/>
        <v>0</v>
      </c>
      <c r="AD276" s="63" t="s">
        <v>12</v>
      </c>
      <c r="AE276" s="220">
        <f>+AE278+AE279</f>
        <v>0</v>
      </c>
      <c r="AF276" s="221">
        <f t="shared" ref="AF276" si="1085">+AF278+AF279</f>
        <v>0</v>
      </c>
      <c r="AG276" s="221">
        <f>+AE276-AF276</f>
        <v>0</v>
      </c>
      <c r="AH276" s="63" t="s">
        <v>12</v>
      </c>
      <c r="AI276" s="220">
        <f>+AI278+AI279</f>
        <v>0</v>
      </c>
      <c r="AJ276" s="221">
        <f t="shared" ref="AJ276" si="1086">+AJ278+AJ279</f>
        <v>0</v>
      </c>
      <c r="AK276" s="221">
        <f>+AI276-AJ276</f>
        <v>0</v>
      </c>
      <c r="AL276" s="63" t="s">
        <v>12</v>
      </c>
      <c r="AM276" s="34">
        <f>+AM278+AM279</f>
        <v>7747000</v>
      </c>
      <c r="AN276" s="34">
        <f t="shared" ref="AN276" si="1087">+AN278+AN279</f>
        <v>0</v>
      </c>
      <c r="AO276" s="34">
        <f>+AM276-AN276</f>
        <v>7747000</v>
      </c>
      <c r="AP276" s="63">
        <f>+AN276/AM276</f>
        <v>0</v>
      </c>
      <c r="AQ276" s="61">
        <f>+AQ278+AQ279</f>
        <v>4500000</v>
      </c>
      <c r="AR276" s="34">
        <f t="shared" ref="AR276" si="1088">+AR278+AR279</f>
        <v>0</v>
      </c>
      <c r="AS276" s="34">
        <f>+AQ276-AR276</f>
        <v>4500000</v>
      </c>
      <c r="AT276" s="63">
        <f>+AR276/AQ276</f>
        <v>0</v>
      </c>
      <c r="AU276" s="34">
        <f>+AU278+AU279</f>
        <v>1471000</v>
      </c>
      <c r="AV276" s="34">
        <f t="shared" ref="AV276" si="1089">+AV278+AV279</f>
        <v>0</v>
      </c>
      <c r="AW276" s="34">
        <f>+AU276-AV276</f>
        <v>1471000</v>
      </c>
      <c r="AX276" s="35">
        <f>+AV276/AU276</f>
        <v>0</v>
      </c>
      <c r="AY276" s="61">
        <f>+AY278+AY279</f>
        <v>9591330</v>
      </c>
      <c r="AZ276" s="34">
        <f t="shared" ref="AZ276" si="1090">+AZ278+AZ279</f>
        <v>1844000</v>
      </c>
      <c r="BA276" s="34">
        <f>+AY276-AZ276</f>
        <v>7747330</v>
      </c>
      <c r="BB276" s="63">
        <f>+AZ276/AY276</f>
        <v>0.19225696540521492</v>
      </c>
      <c r="BC276" s="211">
        <f>+BC278+BC279</f>
        <v>38737000</v>
      </c>
    </row>
    <row r="277" spans="1:55" s="74" customFormat="1" ht="9.75" customHeight="1" x14ac:dyDescent="0.15">
      <c r="A277" s="80"/>
      <c r="B277" s="81"/>
      <c r="C277" s="222"/>
      <c r="D277" s="87"/>
      <c r="E277" s="87"/>
      <c r="F277" s="66"/>
      <c r="G277" s="222"/>
      <c r="H277" s="87"/>
      <c r="I277" s="87"/>
      <c r="J277" s="66"/>
      <c r="K277" s="222"/>
      <c r="L277" s="87"/>
      <c r="M277" s="87"/>
      <c r="N277" s="66"/>
      <c r="O277" s="222"/>
      <c r="P277" s="87"/>
      <c r="Q277" s="87"/>
      <c r="R277" s="66"/>
      <c r="S277" s="222"/>
      <c r="T277" s="87"/>
      <c r="U277" s="87"/>
      <c r="V277" s="66"/>
      <c r="W277" s="222"/>
      <c r="X277" s="87"/>
      <c r="Y277" s="87"/>
      <c r="Z277" s="66"/>
      <c r="AA277" s="222"/>
      <c r="AB277" s="87"/>
      <c r="AC277" s="87"/>
      <c r="AD277" s="66"/>
      <c r="AE277" s="222"/>
      <c r="AF277" s="87"/>
      <c r="AG277" s="87"/>
      <c r="AH277" s="66"/>
      <c r="AI277" s="222"/>
      <c r="AJ277" s="87"/>
      <c r="AK277" s="87"/>
      <c r="AL277" s="66"/>
      <c r="AM277" s="83"/>
      <c r="AN277" s="37"/>
      <c r="AO277" s="37"/>
      <c r="AP277" s="66"/>
      <c r="AQ277" s="82"/>
      <c r="AR277" s="37"/>
      <c r="AS277" s="37"/>
      <c r="AT277" s="66"/>
      <c r="AU277" s="83"/>
      <c r="AV277" s="37"/>
      <c r="AW277" s="37"/>
      <c r="AX277" s="39"/>
      <c r="AY277" s="82"/>
      <c r="AZ277" s="37"/>
      <c r="BA277" s="37"/>
      <c r="BB277" s="66"/>
      <c r="BC277" s="213"/>
    </row>
    <row r="278" spans="1:55" s="74" customFormat="1" ht="12" customHeight="1" x14ac:dyDescent="0.15">
      <c r="A278" s="80" t="s">
        <v>399</v>
      </c>
      <c r="B278" s="81" t="s">
        <v>400</v>
      </c>
      <c r="C278" s="222">
        <v>0</v>
      </c>
      <c r="D278" s="87">
        <v>0</v>
      </c>
      <c r="E278" s="87">
        <f t="shared" ref="E278:E279" si="1091">+C278-D278</f>
        <v>0</v>
      </c>
      <c r="F278" s="66" t="s">
        <v>12</v>
      </c>
      <c r="G278" s="222">
        <v>0</v>
      </c>
      <c r="H278" s="87">
        <v>0</v>
      </c>
      <c r="I278" s="87">
        <f t="shared" ref="I278:I279" si="1092">+G278-H278</f>
        <v>0</v>
      </c>
      <c r="J278" s="66" t="s">
        <v>12</v>
      </c>
      <c r="K278" s="222">
        <v>0</v>
      </c>
      <c r="L278" s="87">
        <v>0</v>
      </c>
      <c r="M278" s="87">
        <f t="shared" ref="M278:M279" si="1093">+K278-L278</f>
        <v>0</v>
      </c>
      <c r="N278" s="66" t="s">
        <v>12</v>
      </c>
      <c r="O278" s="222">
        <v>0</v>
      </c>
      <c r="P278" s="87">
        <v>0</v>
      </c>
      <c r="Q278" s="87">
        <f t="shared" ref="Q278:Q279" si="1094">+O278-P278</f>
        <v>0</v>
      </c>
      <c r="R278" s="66" t="s">
        <v>12</v>
      </c>
      <c r="S278" s="222">
        <v>0</v>
      </c>
      <c r="T278" s="87">
        <v>0</v>
      </c>
      <c r="U278" s="87">
        <f t="shared" ref="U278:U279" si="1095">+S278-T278</f>
        <v>0</v>
      </c>
      <c r="V278" s="66" t="s">
        <v>12</v>
      </c>
      <c r="W278" s="222">
        <v>0</v>
      </c>
      <c r="X278" s="87">
        <v>0</v>
      </c>
      <c r="Y278" s="87">
        <f t="shared" ref="Y278:Y279" si="1096">+W278-X278</f>
        <v>0</v>
      </c>
      <c r="Z278" s="66" t="s">
        <v>12</v>
      </c>
      <c r="AA278" s="222">
        <v>0</v>
      </c>
      <c r="AB278" s="87">
        <v>0</v>
      </c>
      <c r="AC278" s="87">
        <f t="shared" ref="AC278:AC279" si="1097">+AA278-AB278</f>
        <v>0</v>
      </c>
      <c r="AD278" s="66" t="s">
        <v>12</v>
      </c>
      <c r="AE278" s="222">
        <v>0</v>
      </c>
      <c r="AF278" s="87">
        <v>0</v>
      </c>
      <c r="AG278" s="87">
        <f t="shared" ref="AG278:AG279" si="1098">+AE278-AF278</f>
        <v>0</v>
      </c>
      <c r="AH278" s="66" t="s">
        <v>12</v>
      </c>
      <c r="AI278" s="222">
        <v>0</v>
      </c>
      <c r="AJ278" s="87">
        <v>0</v>
      </c>
      <c r="AK278" s="87">
        <f t="shared" ref="AK278:AK279" si="1099">+AI278-AJ278</f>
        <v>0</v>
      </c>
      <c r="AL278" s="66" t="s">
        <v>12</v>
      </c>
      <c r="AM278" s="83">
        <v>0</v>
      </c>
      <c r="AN278" s="83">
        <v>0</v>
      </c>
      <c r="AO278" s="83">
        <f t="shared" ref="AO278:AO279" si="1100">+AM278-AN278</f>
        <v>0</v>
      </c>
      <c r="AP278" s="66" t="s">
        <v>12</v>
      </c>
      <c r="AQ278" s="82">
        <v>0</v>
      </c>
      <c r="AR278" s="83">
        <v>0</v>
      </c>
      <c r="AS278" s="83">
        <f t="shared" ref="AS278:AS279" si="1101">+AQ278-AR278</f>
        <v>0</v>
      </c>
      <c r="AT278" s="66" t="s">
        <v>12</v>
      </c>
      <c r="AU278" s="83">
        <v>0</v>
      </c>
      <c r="AV278" s="83">
        <v>0</v>
      </c>
      <c r="AW278" s="83">
        <f t="shared" ref="AW278" si="1102">+AU278-AV278</f>
        <v>0</v>
      </c>
      <c r="AX278" s="39" t="s">
        <v>12</v>
      </c>
      <c r="AY278" s="82">
        <v>0</v>
      </c>
      <c r="AZ278" s="83">
        <v>0</v>
      </c>
      <c r="BA278" s="83">
        <f t="shared" ref="BA278" si="1103">+AY278-AZ278</f>
        <v>0</v>
      </c>
      <c r="BB278" s="66" t="s">
        <v>12</v>
      </c>
      <c r="BC278" s="213">
        <v>0</v>
      </c>
    </row>
    <row r="279" spans="1:55" s="74" customFormat="1" ht="12" customHeight="1" x14ac:dyDescent="0.15">
      <c r="A279" s="80" t="s">
        <v>401</v>
      </c>
      <c r="B279" s="81" t="s">
        <v>402</v>
      </c>
      <c r="C279" s="222">
        <v>0</v>
      </c>
      <c r="D279" s="87">
        <v>0</v>
      </c>
      <c r="E279" s="87">
        <f t="shared" si="1091"/>
        <v>0</v>
      </c>
      <c r="F279" s="66" t="s">
        <v>12</v>
      </c>
      <c r="G279" s="222">
        <v>0</v>
      </c>
      <c r="H279" s="87">
        <v>0</v>
      </c>
      <c r="I279" s="87">
        <f t="shared" si="1092"/>
        <v>0</v>
      </c>
      <c r="J279" s="66" t="s">
        <v>12</v>
      </c>
      <c r="K279" s="222">
        <v>0</v>
      </c>
      <c r="L279" s="87">
        <v>0</v>
      </c>
      <c r="M279" s="87">
        <f t="shared" si="1093"/>
        <v>0</v>
      </c>
      <c r="N279" s="66" t="s">
        <v>12</v>
      </c>
      <c r="O279" s="222">
        <v>0</v>
      </c>
      <c r="P279" s="87">
        <v>0</v>
      </c>
      <c r="Q279" s="87">
        <f t="shared" si="1094"/>
        <v>0</v>
      </c>
      <c r="R279" s="66" t="s">
        <v>12</v>
      </c>
      <c r="S279" s="222">
        <v>0</v>
      </c>
      <c r="T279" s="87">
        <v>0</v>
      </c>
      <c r="U279" s="87">
        <f t="shared" si="1095"/>
        <v>0</v>
      </c>
      <c r="V279" s="66" t="s">
        <v>12</v>
      </c>
      <c r="W279" s="222">
        <v>0</v>
      </c>
      <c r="X279" s="87">
        <v>0</v>
      </c>
      <c r="Y279" s="87">
        <f t="shared" si="1096"/>
        <v>0</v>
      </c>
      <c r="Z279" s="66" t="s">
        <v>12</v>
      </c>
      <c r="AA279" s="222">
        <v>0</v>
      </c>
      <c r="AB279" s="87">
        <v>0</v>
      </c>
      <c r="AC279" s="87">
        <f t="shared" si="1097"/>
        <v>0</v>
      </c>
      <c r="AD279" s="66" t="s">
        <v>12</v>
      </c>
      <c r="AE279" s="222">
        <v>0</v>
      </c>
      <c r="AF279" s="87">
        <v>0</v>
      </c>
      <c r="AG279" s="87">
        <f t="shared" si="1098"/>
        <v>0</v>
      </c>
      <c r="AH279" s="66" t="s">
        <v>12</v>
      </c>
      <c r="AI279" s="222">
        <v>0</v>
      </c>
      <c r="AJ279" s="87">
        <v>0</v>
      </c>
      <c r="AK279" s="87">
        <f t="shared" si="1099"/>
        <v>0</v>
      </c>
      <c r="AL279" s="66" t="s">
        <v>12</v>
      </c>
      <c r="AM279" s="83">
        <v>7747000</v>
      </c>
      <c r="AN279" s="83">
        <v>0</v>
      </c>
      <c r="AO279" s="83">
        <f t="shared" si="1100"/>
        <v>7747000</v>
      </c>
      <c r="AP279" s="66">
        <f>+AN279/AM279</f>
        <v>0</v>
      </c>
      <c r="AQ279" s="82">
        <v>4500000</v>
      </c>
      <c r="AR279" s="83">
        <v>0</v>
      </c>
      <c r="AS279" s="83">
        <f t="shared" si="1101"/>
        <v>4500000</v>
      </c>
      <c r="AT279" s="66">
        <f>+AR279/AQ279</f>
        <v>0</v>
      </c>
      <c r="AU279" s="83">
        <v>1471000</v>
      </c>
      <c r="AV279" s="83">
        <v>0</v>
      </c>
      <c r="AW279" s="83">
        <f>+AU279-AV279</f>
        <v>1471000</v>
      </c>
      <c r="AX279" s="39">
        <f>+AV279/AU279</f>
        <v>0</v>
      </c>
      <c r="AY279" s="82">
        <v>9591330</v>
      </c>
      <c r="AZ279" s="83">
        <v>1844000</v>
      </c>
      <c r="BA279" s="83">
        <f>+AY279-AZ279</f>
        <v>7747330</v>
      </c>
      <c r="BB279" s="66">
        <f>+AZ279/AY279</f>
        <v>0.19225696540521492</v>
      </c>
      <c r="BC279" s="213">
        <v>38737000</v>
      </c>
    </row>
    <row r="280" spans="1:55" s="74" customFormat="1" ht="12" customHeight="1" x14ac:dyDescent="0.15">
      <c r="A280" s="80"/>
      <c r="B280" s="81"/>
      <c r="C280" s="222"/>
      <c r="D280" s="87"/>
      <c r="E280" s="87"/>
      <c r="F280" s="65"/>
      <c r="G280" s="222"/>
      <c r="H280" s="87"/>
      <c r="I280" s="87"/>
      <c r="J280" s="65"/>
      <c r="K280" s="222"/>
      <c r="L280" s="87"/>
      <c r="M280" s="87"/>
      <c r="N280" s="65"/>
      <c r="O280" s="222"/>
      <c r="P280" s="87"/>
      <c r="Q280" s="87"/>
      <c r="R280" s="65"/>
      <c r="S280" s="222"/>
      <c r="T280" s="87"/>
      <c r="U280" s="87"/>
      <c r="V280" s="65"/>
      <c r="W280" s="222"/>
      <c r="X280" s="87"/>
      <c r="Y280" s="87"/>
      <c r="Z280" s="65"/>
      <c r="AA280" s="222"/>
      <c r="AB280" s="87"/>
      <c r="AC280" s="87"/>
      <c r="AD280" s="65"/>
      <c r="AE280" s="222"/>
      <c r="AF280" s="87"/>
      <c r="AG280" s="87"/>
      <c r="AH280" s="65"/>
      <c r="AI280" s="222"/>
      <c r="AJ280" s="87"/>
      <c r="AK280" s="87"/>
      <c r="AL280" s="65"/>
      <c r="AM280" s="83"/>
      <c r="AN280" s="37"/>
      <c r="AO280" s="37"/>
      <c r="AP280" s="66"/>
      <c r="AQ280" s="82"/>
      <c r="AR280" s="37"/>
      <c r="AS280" s="37"/>
      <c r="AT280" s="66"/>
      <c r="AU280" s="83"/>
      <c r="AV280" s="37"/>
      <c r="AW280" s="37"/>
      <c r="AX280" s="39"/>
      <c r="AY280" s="82"/>
      <c r="AZ280" s="37"/>
      <c r="BA280" s="37"/>
      <c r="BB280" s="66"/>
      <c r="BC280" s="213"/>
    </row>
    <row r="281" spans="1:55" s="77" customFormat="1" ht="12" customHeight="1" x14ac:dyDescent="0.15">
      <c r="A281" s="75">
        <v>7.03</v>
      </c>
      <c r="B281" s="76" t="s">
        <v>403</v>
      </c>
      <c r="C281" s="220">
        <f>+C283</f>
        <v>0</v>
      </c>
      <c r="D281" s="221">
        <f>+D283</f>
        <v>0</v>
      </c>
      <c r="E281" s="221">
        <f>+C281-D281</f>
        <v>0</v>
      </c>
      <c r="F281" s="63" t="s">
        <v>12</v>
      </c>
      <c r="G281" s="220">
        <f>+G283</f>
        <v>0</v>
      </c>
      <c r="H281" s="221">
        <f>+H283</f>
        <v>0</v>
      </c>
      <c r="I281" s="221">
        <f>+G281-H281</f>
        <v>0</v>
      </c>
      <c r="J281" s="63" t="s">
        <v>12</v>
      </c>
      <c r="K281" s="220">
        <f>+K283</f>
        <v>0</v>
      </c>
      <c r="L281" s="221">
        <f>+L283</f>
        <v>0</v>
      </c>
      <c r="M281" s="221">
        <f>+K281-L281</f>
        <v>0</v>
      </c>
      <c r="N281" s="63" t="s">
        <v>12</v>
      </c>
      <c r="O281" s="220">
        <f>+O283</f>
        <v>0</v>
      </c>
      <c r="P281" s="221">
        <f>+P283</f>
        <v>0</v>
      </c>
      <c r="Q281" s="221">
        <f>+O281-P281</f>
        <v>0</v>
      </c>
      <c r="R281" s="63" t="s">
        <v>12</v>
      </c>
      <c r="S281" s="220">
        <f>+S283</f>
        <v>0</v>
      </c>
      <c r="T281" s="221">
        <f>+T283</f>
        <v>0</v>
      </c>
      <c r="U281" s="221">
        <f>+S281-T281</f>
        <v>0</v>
      </c>
      <c r="V281" s="63" t="s">
        <v>12</v>
      </c>
      <c r="W281" s="220">
        <f>+W283</f>
        <v>0</v>
      </c>
      <c r="X281" s="221">
        <f>+X283</f>
        <v>0</v>
      </c>
      <c r="Y281" s="221">
        <f>+W281-X281</f>
        <v>0</v>
      </c>
      <c r="Z281" s="63" t="s">
        <v>12</v>
      </c>
      <c r="AA281" s="220">
        <v>0</v>
      </c>
      <c r="AB281" s="221">
        <v>0</v>
      </c>
      <c r="AC281" s="221">
        <f>+AA281-AB281</f>
        <v>0</v>
      </c>
      <c r="AD281" s="63" t="s">
        <v>12</v>
      </c>
      <c r="AE281" s="220">
        <v>0</v>
      </c>
      <c r="AF281" s="221">
        <v>0</v>
      </c>
      <c r="AG281" s="221">
        <f>+AE281-AF281</f>
        <v>0</v>
      </c>
      <c r="AH281" s="63" t="s">
        <v>12</v>
      </c>
      <c r="AI281" s="220">
        <v>0</v>
      </c>
      <c r="AJ281" s="221">
        <v>0</v>
      </c>
      <c r="AK281" s="221">
        <f>+AI281-AJ281</f>
        <v>0</v>
      </c>
      <c r="AL281" s="63" t="s">
        <v>12</v>
      </c>
      <c r="AM281" s="34">
        <v>0</v>
      </c>
      <c r="AN281" s="34">
        <v>0</v>
      </c>
      <c r="AO281" s="34">
        <f>+AM281-AN281</f>
        <v>0</v>
      </c>
      <c r="AP281" s="63" t="s">
        <v>12</v>
      </c>
      <c r="AQ281" s="61">
        <v>0</v>
      </c>
      <c r="AR281" s="34">
        <v>0</v>
      </c>
      <c r="AS281" s="34">
        <f>+AQ281-AR281</f>
        <v>0</v>
      </c>
      <c r="AT281" s="63" t="s">
        <v>12</v>
      </c>
      <c r="AU281" s="34">
        <v>0</v>
      </c>
      <c r="AV281" s="34">
        <v>0</v>
      </c>
      <c r="AW281" s="34">
        <f>+AU281-AV281</f>
        <v>0</v>
      </c>
      <c r="AX281" s="35" t="s">
        <v>12</v>
      </c>
      <c r="AY281" s="61">
        <v>0</v>
      </c>
      <c r="AZ281" s="34">
        <v>0</v>
      </c>
      <c r="BA281" s="34">
        <f>+AY281-AZ281</f>
        <v>0</v>
      </c>
      <c r="BB281" s="63" t="s">
        <v>12</v>
      </c>
      <c r="BC281" s="211">
        <v>0</v>
      </c>
    </row>
    <row r="282" spans="1:55" s="74" customFormat="1" ht="12" customHeight="1" x14ac:dyDescent="0.15">
      <c r="A282" s="80"/>
      <c r="B282" s="81"/>
      <c r="C282" s="222"/>
      <c r="D282" s="87"/>
      <c r="E282" s="87"/>
      <c r="F282" s="66"/>
      <c r="G282" s="222"/>
      <c r="H282" s="87"/>
      <c r="I282" s="87"/>
      <c r="J282" s="66"/>
      <c r="K282" s="222"/>
      <c r="L282" s="87"/>
      <c r="M282" s="87"/>
      <c r="N282" s="66"/>
      <c r="O282" s="222"/>
      <c r="P282" s="87"/>
      <c r="Q282" s="87"/>
      <c r="R282" s="66"/>
      <c r="S282" s="222"/>
      <c r="T282" s="87"/>
      <c r="U282" s="87"/>
      <c r="V282" s="66"/>
      <c r="W282" s="222"/>
      <c r="X282" s="87"/>
      <c r="Y282" s="87"/>
      <c r="Z282" s="66"/>
      <c r="AA282" s="222"/>
      <c r="AB282" s="87"/>
      <c r="AC282" s="87"/>
      <c r="AD282" s="66"/>
      <c r="AE282" s="222"/>
      <c r="AF282" s="87"/>
      <c r="AG282" s="87"/>
      <c r="AH282" s="66"/>
      <c r="AI282" s="222"/>
      <c r="AJ282" s="87"/>
      <c r="AK282" s="87"/>
      <c r="AL282" s="66"/>
      <c r="AM282" s="83"/>
      <c r="AN282" s="37"/>
      <c r="AO282" s="37"/>
      <c r="AP282" s="66"/>
      <c r="AQ282" s="82"/>
      <c r="AR282" s="37"/>
      <c r="AS282" s="37"/>
      <c r="AT282" s="66"/>
      <c r="AU282" s="83"/>
      <c r="AV282" s="37"/>
      <c r="AW282" s="37"/>
      <c r="AX282" s="39"/>
      <c r="AY282" s="82"/>
      <c r="AZ282" s="37"/>
      <c r="BA282" s="37"/>
      <c r="BB282" s="66"/>
      <c r="BC282" s="213"/>
    </row>
    <row r="283" spans="1:55" s="74" customFormat="1" ht="12" customHeight="1" x14ac:dyDescent="0.15">
      <c r="A283" s="80" t="s">
        <v>404</v>
      </c>
      <c r="B283" s="81" t="s">
        <v>405</v>
      </c>
      <c r="C283" s="222">
        <v>0</v>
      </c>
      <c r="D283" s="87">
        <v>0</v>
      </c>
      <c r="E283" s="87">
        <f>+C283-D283</f>
        <v>0</v>
      </c>
      <c r="F283" s="66" t="s">
        <v>12</v>
      </c>
      <c r="G283" s="222">
        <v>0</v>
      </c>
      <c r="H283" s="87">
        <v>0</v>
      </c>
      <c r="I283" s="87">
        <f>+G283-H283</f>
        <v>0</v>
      </c>
      <c r="J283" s="66" t="s">
        <v>12</v>
      </c>
      <c r="K283" s="222">
        <v>0</v>
      </c>
      <c r="L283" s="87">
        <v>0</v>
      </c>
      <c r="M283" s="87">
        <f>+K283-L283</f>
        <v>0</v>
      </c>
      <c r="N283" s="66" t="s">
        <v>12</v>
      </c>
      <c r="O283" s="222">
        <v>0</v>
      </c>
      <c r="P283" s="87">
        <v>0</v>
      </c>
      <c r="Q283" s="87">
        <f>+O283-P283</f>
        <v>0</v>
      </c>
      <c r="R283" s="66" t="s">
        <v>12</v>
      </c>
      <c r="S283" s="222">
        <v>0</v>
      </c>
      <c r="T283" s="87">
        <v>0</v>
      </c>
      <c r="U283" s="87">
        <f>+S283-T283</f>
        <v>0</v>
      </c>
      <c r="V283" s="66" t="s">
        <v>12</v>
      </c>
      <c r="W283" s="222">
        <v>0</v>
      </c>
      <c r="X283" s="87">
        <v>0</v>
      </c>
      <c r="Y283" s="87">
        <f>+W283-X283</f>
        <v>0</v>
      </c>
      <c r="Z283" s="66" t="s">
        <v>12</v>
      </c>
      <c r="AA283" s="222">
        <v>0</v>
      </c>
      <c r="AB283" s="87">
        <v>0</v>
      </c>
      <c r="AC283" s="87">
        <f>+AA283-AB283</f>
        <v>0</v>
      </c>
      <c r="AD283" s="66" t="s">
        <v>12</v>
      </c>
      <c r="AE283" s="222">
        <v>0</v>
      </c>
      <c r="AF283" s="87">
        <v>0</v>
      </c>
      <c r="AG283" s="87">
        <f>+AE283-AF283</f>
        <v>0</v>
      </c>
      <c r="AH283" s="66" t="s">
        <v>12</v>
      </c>
      <c r="AI283" s="222">
        <v>0</v>
      </c>
      <c r="AJ283" s="87">
        <v>0</v>
      </c>
      <c r="AK283" s="87">
        <f>+AI283-AJ283</f>
        <v>0</v>
      </c>
      <c r="AL283" s="66" t="s">
        <v>12</v>
      </c>
      <c r="AM283" s="83">
        <v>0</v>
      </c>
      <c r="AN283" s="83">
        <v>0</v>
      </c>
      <c r="AO283" s="83">
        <f>+AM283-AN283</f>
        <v>0</v>
      </c>
      <c r="AP283" s="66" t="s">
        <v>12</v>
      </c>
      <c r="AQ283" s="82">
        <v>0</v>
      </c>
      <c r="AR283" s="83">
        <v>0</v>
      </c>
      <c r="AS283" s="83">
        <f>+AQ283-AR283</f>
        <v>0</v>
      </c>
      <c r="AT283" s="66" t="s">
        <v>12</v>
      </c>
      <c r="AU283" s="83">
        <v>0</v>
      </c>
      <c r="AV283" s="83">
        <v>0</v>
      </c>
      <c r="AW283" s="83">
        <f>+AU283-AV283</f>
        <v>0</v>
      </c>
      <c r="AX283" s="39" t="s">
        <v>12</v>
      </c>
      <c r="AY283" s="82">
        <v>0</v>
      </c>
      <c r="AZ283" s="83">
        <v>0</v>
      </c>
      <c r="BA283" s="83">
        <f>+AY283-AZ283</f>
        <v>0</v>
      </c>
      <c r="BB283" s="66" t="s">
        <v>12</v>
      </c>
      <c r="BC283" s="213">
        <v>0</v>
      </c>
    </row>
    <row r="284" spans="1:55" s="74" customFormat="1" ht="12" customHeight="1" x14ac:dyDescent="0.15">
      <c r="A284" s="80"/>
      <c r="B284" s="81"/>
      <c r="C284" s="222"/>
      <c r="D284" s="87"/>
      <c r="E284" s="87"/>
      <c r="F284" s="65"/>
      <c r="G284" s="222"/>
      <c r="H284" s="87"/>
      <c r="I284" s="87"/>
      <c r="J284" s="65"/>
      <c r="K284" s="222"/>
      <c r="L284" s="87"/>
      <c r="M284" s="87"/>
      <c r="N284" s="65"/>
      <c r="O284" s="222"/>
      <c r="P284" s="87"/>
      <c r="Q284" s="87"/>
      <c r="R284" s="65"/>
      <c r="S284" s="222"/>
      <c r="T284" s="87"/>
      <c r="U284" s="87"/>
      <c r="V284" s="65"/>
      <c r="W284" s="222"/>
      <c r="X284" s="87"/>
      <c r="Y284" s="87"/>
      <c r="Z284" s="65"/>
      <c r="AA284" s="222"/>
      <c r="AB284" s="87"/>
      <c r="AC284" s="87"/>
      <c r="AD284" s="65"/>
      <c r="AE284" s="222"/>
      <c r="AF284" s="87"/>
      <c r="AG284" s="87"/>
      <c r="AH284" s="65"/>
      <c r="AI284" s="222"/>
      <c r="AJ284" s="87"/>
      <c r="AK284" s="87"/>
      <c r="AL284" s="65"/>
      <c r="AM284" s="83"/>
      <c r="AN284" s="37"/>
      <c r="AO284" s="37"/>
      <c r="AP284" s="65"/>
      <c r="AQ284" s="82"/>
      <c r="AR284" s="37"/>
      <c r="AS284" s="37"/>
      <c r="AT284" s="65"/>
      <c r="AU284" s="83"/>
      <c r="AV284" s="37"/>
      <c r="AW284" s="37"/>
      <c r="AX284" s="38"/>
      <c r="AY284" s="82"/>
      <c r="AZ284" s="37"/>
      <c r="BA284" s="37"/>
      <c r="BB284" s="65"/>
      <c r="BC284" s="213"/>
    </row>
    <row r="285" spans="1:55" s="77" customFormat="1" ht="12" customHeight="1" x14ac:dyDescent="0.15">
      <c r="A285" s="75">
        <v>8</v>
      </c>
      <c r="B285" s="76" t="s">
        <v>406</v>
      </c>
      <c r="C285" s="220">
        <f>+C287</f>
        <v>7459792</v>
      </c>
      <c r="D285" s="221">
        <f>+D287</f>
        <v>6206935.32345</v>
      </c>
      <c r="E285" s="221">
        <f>+E287</f>
        <v>1252856.6765499997</v>
      </c>
      <c r="F285" s="64">
        <f>+D285/C285</f>
        <v>0.83205206304009549</v>
      </c>
      <c r="G285" s="220">
        <f>+G287</f>
        <v>7302293.7423599996</v>
      </c>
      <c r="H285" s="221">
        <f>+H287</f>
        <v>7302292.5954800006</v>
      </c>
      <c r="I285" s="221">
        <f>+I287</f>
        <v>1.1468800000000101</v>
      </c>
      <c r="J285" s="64">
        <f>+H285/G285</f>
        <v>0.99999984294250011</v>
      </c>
      <c r="K285" s="220">
        <f>+K287</f>
        <v>6469174</v>
      </c>
      <c r="L285" s="221">
        <f>+L287</f>
        <v>6337564.33806</v>
      </c>
      <c r="M285" s="221">
        <f>+M287</f>
        <v>131609.66194000002</v>
      </c>
      <c r="N285" s="64">
        <f>+L285/K285</f>
        <v>0.97965587848773272</v>
      </c>
      <c r="O285" s="220">
        <f>+O287</f>
        <v>5952872</v>
      </c>
      <c r="P285" s="221">
        <f>+P287</f>
        <v>5358264.2456100006</v>
      </c>
      <c r="Q285" s="221">
        <f>+Q287</f>
        <v>594607.75438999943</v>
      </c>
      <c r="R285" s="64">
        <f>+P285/O285</f>
        <v>0.9001141374465973</v>
      </c>
      <c r="S285" s="220">
        <f>+S287</f>
        <v>3726768</v>
      </c>
      <c r="T285" s="221">
        <f>+T287</f>
        <v>3635539.5401599999</v>
      </c>
      <c r="U285" s="221">
        <f>+U287</f>
        <v>91228.459840000141</v>
      </c>
      <c r="V285" s="64">
        <f>+T285/S285</f>
        <v>0.97552075690249562</v>
      </c>
      <c r="W285" s="220">
        <f>+W287</f>
        <v>3973000.0001999997</v>
      </c>
      <c r="X285" s="221">
        <f>+X287</f>
        <v>3585139.6922600004</v>
      </c>
      <c r="Y285" s="221">
        <f>+Y287</f>
        <v>387860.30793999927</v>
      </c>
      <c r="Z285" s="64">
        <f>+X285/W285</f>
        <v>0.9023759607549775</v>
      </c>
      <c r="AA285" s="220">
        <f>+AA287</f>
        <v>3973000</v>
      </c>
      <c r="AB285" s="221">
        <f>+AB287</f>
        <v>3575780.9580399999</v>
      </c>
      <c r="AC285" s="221">
        <f>+AC287</f>
        <v>397219.04196000006</v>
      </c>
      <c r="AD285" s="64">
        <f>+AB285/AA285</f>
        <v>0.90002037705512206</v>
      </c>
      <c r="AE285" s="220">
        <f>+AE287</f>
        <v>3973000</v>
      </c>
      <c r="AF285" s="221">
        <f>+AF287</f>
        <v>3807602.6613000003</v>
      </c>
      <c r="AG285" s="221">
        <f>+AE285-AF285</f>
        <v>165397.33869999973</v>
      </c>
      <c r="AH285" s="64">
        <f>+AF285/AE285</f>
        <v>0.95836966053360184</v>
      </c>
      <c r="AI285" s="220">
        <f>+AI287</f>
        <v>3827017</v>
      </c>
      <c r="AJ285" s="221">
        <f>+AJ287</f>
        <v>3825094.46319</v>
      </c>
      <c r="AK285" s="221">
        <f>+AI285-AJ285</f>
        <v>1922.5368099999614</v>
      </c>
      <c r="AL285" s="64">
        <f>+AJ285/AI285</f>
        <v>0.99949764090151683</v>
      </c>
      <c r="AM285" s="34">
        <f>+AM287</f>
        <v>4117287</v>
      </c>
      <c r="AN285" s="34">
        <f>+AN287</f>
        <v>3946990.4724599998</v>
      </c>
      <c r="AO285" s="34">
        <f>+AM285-AN285</f>
        <v>170296.52754000016</v>
      </c>
      <c r="AP285" s="63">
        <f>+AN285/AM285</f>
        <v>0.95863865512897206</v>
      </c>
      <c r="AQ285" s="61">
        <f>+AQ287</f>
        <v>8185077.4000000004</v>
      </c>
      <c r="AR285" s="34">
        <f>+AR287</f>
        <v>7666425.4440299999</v>
      </c>
      <c r="AS285" s="34">
        <f>+AQ285-AR285</f>
        <v>518651.95597000048</v>
      </c>
      <c r="AT285" s="63">
        <f>+AR285/AQ285</f>
        <v>0.93663444697908416</v>
      </c>
      <c r="AU285" s="34">
        <f>+AU287</f>
        <v>6242184.9196000006</v>
      </c>
      <c r="AV285" s="34">
        <f>+AV287</f>
        <v>6237081.0061800005</v>
      </c>
      <c r="AW285" s="34">
        <f>+AU285-AV285</f>
        <v>5103.9134200001135</v>
      </c>
      <c r="AX285" s="35">
        <f>+AV285/AU285</f>
        <v>0.99918235145454048</v>
      </c>
      <c r="AY285" s="61">
        <f>+AY287</f>
        <v>7389313.3116499996</v>
      </c>
      <c r="AZ285" s="34">
        <f>+AZ287</f>
        <v>7273837.8649399998</v>
      </c>
      <c r="BA285" s="34">
        <f>+AY285-AZ285</f>
        <v>115475.44670999981</v>
      </c>
      <c r="BB285" s="63">
        <f>+AZ285/AY285</f>
        <v>0.98437264170028616</v>
      </c>
      <c r="BC285" s="211">
        <f>+BC287</f>
        <v>7113663.2000000002</v>
      </c>
    </row>
    <row r="286" spans="1:55" s="74" customFormat="1" ht="12" customHeight="1" x14ac:dyDescent="0.15">
      <c r="A286" s="80"/>
      <c r="B286" s="81"/>
      <c r="C286" s="222"/>
      <c r="D286" s="87"/>
      <c r="E286" s="87"/>
      <c r="F286" s="65"/>
      <c r="G286" s="222"/>
      <c r="H286" s="87"/>
      <c r="I286" s="87"/>
      <c r="J286" s="65"/>
      <c r="K286" s="222"/>
      <c r="L286" s="87"/>
      <c r="M286" s="87"/>
      <c r="N286" s="65"/>
      <c r="O286" s="222"/>
      <c r="P286" s="87"/>
      <c r="Q286" s="87"/>
      <c r="R286" s="65"/>
      <c r="S286" s="222"/>
      <c r="T286" s="87"/>
      <c r="U286" s="87"/>
      <c r="V286" s="65"/>
      <c r="W286" s="222"/>
      <c r="X286" s="87"/>
      <c r="Y286" s="87"/>
      <c r="Z286" s="65"/>
      <c r="AA286" s="222"/>
      <c r="AB286" s="87"/>
      <c r="AC286" s="87"/>
      <c r="AD286" s="65"/>
      <c r="AE286" s="222"/>
      <c r="AF286" s="87"/>
      <c r="AG286" s="87"/>
      <c r="AH286" s="65"/>
      <c r="AI286" s="222"/>
      <c r="AJ286" s="87"/>
      <c r="AK286" s="87"/>
      <c r="AL286" s="65"/>
      <c r="AM286" s="37"/>
      <c r="AN286" s="37"/>
      <c r="AO286" s="37"/>
      <c r="AP286" s="65"/>
      <c r="AQ286" s="62"/>
      <c r="AR286" s="37"/>
      <c r="AS286" s="37"/>
      <c r="AT286" s="65"/>
      <c r="AU286" s="37"/>
      <c r="AV286" s="37"/>
      <c r="AW286" s="37"/>
      <c r="AX286" s="38"/>
      <c r="AY286" s="62"/>
      <c r="AZ286" s="37"/>
      <c r="BA286" s="37"/>
      <c r="BB286" s="65"/>
      <c r="BC286" s="215"/>
    </row>
    <row r="287" spans="1:55" s="77" customFormat="1" ht="12" customHeight="1" x14ac:dyDescent="0.15">
      <c r="A287" s="75">
        <v>8.02</v>
      </c>
      <c r="B287" s="76" t="s">
        <v>407</v>
      </c>
      <c r="C287" s="220">
        <f>+C289+C290</f>
        <v>7459792</v>
      </c>
      <c r="D287" s="221">
        <f t="shared" ref="D287:E287" si="1104">+D289+D290</f>
        <v>6206935.32345</v>
      </c>
      <c r="E287" s="221">
        <f t="shared" si="1104"/>
        <v>1252856.6765499997</v>
      </c>
      <c r="F287" s="64">
        <f>+D287/C287</f>
        <v>0.83205206304009549</v>
      </c>
      <c r="G287" s="220">
        <f>+G289+G290</f>
        <v>7302293.7423599996</v>
      </c>
      <c r="H287" s="221">
        <f t="shared" ref="H287:I287" si="1105">+H289+H290</f>
        <v>7302292.5954800006</v>
      </c>
      <c r="I287" s="221">
        <f t="shared" si="1105"/>
        <v>1.1468800000000101</v>
      </c>
      <c r="J287" s="64">
        <f>+H287/G287</f>
        <v>0.99999984294250011</v>
      </c>
      <c r="K287" s="220">
        <f>+K289+K290</f>
        <v>6469174</v>
      </c>
      <c r="L287" s="221">
        <f t="shared" ref="L287:M287" si="1106">+L289+L290</f>
        <v>6337564.33806</v>
      </c>
      <c r="M287" s="221">
        <f t="shared" si="1106"/>
        <v>131609.66194000002</v>
      </c>
      <c r="N287" s="64">
        <f>+L287/K287</f>
        <v>0.97965587848773272</v>
      </c>
      <c r="O287" s="220">
        <f>+O289+O290</f>
        <v>5952872</v>
      </c>
      <c r="P287" s="221">
        <f t="shared" ref="P287:Q287" si="1107">+P289+P290</f>
        <v>5358264.2456100006</v>
      </c>
      <c r="Q287" s="221">
        <f t="shared" si="1107"/>
        <v>594607.75438999943</v>
      </c>
      <c r="R287" s="64">
        <f>+P287/O287</f>
        <v>0.9001141374465973</v>
      </c>
      <c r="S287" s="220">
        <f>+S289+S290</f>
        <v>3726768</v>
      </c>
      <c r="T287" s="221">
        <f t="shared" ref="T287:U287" si="1108">+T289+T290</f>
        <v>3635539.5401599999</v>
      </c>
      <c r="U287" s="221">
        <f t="shared" si="1108"/>
        <v>91228.459840000141</v>
      </c>
      <c r="V287" s="64">
        <f>+T287/S287</f>
        <v>0.97552075690249562</v>
      </c>
      <c r="W287" s="220">
        <f>+W289+W290</f>
        <v>3973000.0001999997</v>
      </c>
      <c r="X287" s="221">
        <f t="shared" ref="X287:Y287" si="1109">+X289+X290</f>
        <v>3585139.6922600004</v>
      </c>
      <c r="Y287" s="221">
        <f t="shared" si="1109"/>
        <v>387860.30793999927</v>
      </c>
      <c r="Z287" s="64">
        <f>+X287/W287</f>
        <v>0.9023759607549775</v>
      </c>
      <c r="AA287" s="220">
        <f>+AA289+AA290</f>
        <v>3973000</v>
      </c>
      <c r="AB287" s="221">
        <f t="shared" ref="AB287:AC287" si="1110">+AB289+AB290</f>
        <v>3575780.9580399999</v>
      </c>
      <c r="AC287" s="221">
        <f t="shared" si="1110"/>
        <v>397219.04196000006</v>
      </c>
      <c r="AD287" s="64">
        <f>+AB287/AA287</f>
        <v>0.90002037705512206</v>
      </c>
      <c r="AE287" s="220">
        <f>+AE289+AE290</f>
        <v>3973000</v>
      </c>
      <c r="AF287" s="221">
        <f t="shared" ref="AF287" si="1111">+AF289+AF290</f>
        <v>3807602.6613000003</v>
      </c>
      <c r="AG287" s="221">
        <f>+AE287-AF287</f>
        <v>165397.33869999973</v>
      </c>
      <c r="AH287" s="64">
        <f>+AF287/AE287</f>
        <v>0.95836966053360184</v>
      </c>
      <c r="AI287" s="220">
        <f>+AI289+AI290</f>
        <v>3827017</v>
      </c>
      <c r="AJ287" s="221">
        <f t="shared" ref="AJ287" si="1112">+AJ289+AJ290</f>
        <v>3825094.46319</v>
      </c>
      <c r="AK287" s="221">
        <f>+AI287-AJ287</f>
        <v>1922.5368099999614</v>
      </c>
      <c r="AL287" s="64">
        <f>+AJ287/AI287</f>
        <v>0.99949764090151683</v>
      </c>
      <c r="AM287" s="34">
        <f>+AM289+AM290</f>
        <v>4117287</v>
      </c>
      <c r="AN287" s="34">
        <f t="shared" ref="AN287" si="1113">+AN289+AN290</f>
        <v>3946990.4724599998</v>
      </c>
      <c r="AO287" s="34">
        <f>+AM287-AN287</f>
        <v>170296.52754000016</v>
      </c>
      <c r="AP287" s="63">
        <f>+AN287/AM287</f>
        <v>0.95863865512897206</v>
      </c>
      <c r="AQ287" s="61">
        <f>+AQ289+AQ290</f>
        <v>8185077.4000000004</v>
      </c>
      <c r="AR287" s="34">
        <f t="shared" ref="AR287" si="1114">+AR289+AR290</f>
        <v>7666425.4440299999</v>
      </c>
      <c r="AS287" s="34">
        <f>+AQ287-AR287</f>
        <v>518651.95597000048</v>
      </c>
      <c r="AT287" s="63">
        <f>+AR287/AQ287</f>
        <v>0.93663444697908416</v>
      </c>
      <c r="AU287" s="34">
        <f>+AU289+AU290</f>
        <v>6242184.9196000006</v>
      </c>
      <c r="AV287" s="34">
        <f t="shared" ref="AV287" si="1115">+AV289+AV290</f>
        <v>6237081.0061800005</v>
      </c>
      <c r="AW287" s="34">
        <f>+AU287-AV287</f>
        <v>5103.9134200001135</v>
      </c>
      <c r="AX287" s="35">
        <f>+AV287/AU287</f>
        <v>0.99918235145454048</v>
      </c>
      <c r="AY287" s="61">
        <f>+AY289+AY290</f>
        <v>7389313.3116499996</v>
      </c>
      <c r="AZ287" s="34">
        <f t="shared" ref="AZ287" si="1116">+AZ289+AZ290</f>
        <v>7273837.8649399998</v>
      </c>
      <c r="BA287" s="34">
        <f>+AY287-AZ287</f>
        <v>115475.44670999981</v>
      </c>
      <c r="BB287" s="63">
        <f>+AZ287/AY287</f>
        <v>0.98437264170028616</v>
      </c>
      <c r="BC287" s="211">
        <f>+BC289+BC290</f>
        <v>7113663.2000000002</v>
      </c>
    </row>
    <row r="288" spans="1:55" s="74" customFormat="1" ht="12" customHeight="1" x14ac:dyDescent="0.15">
      <c r="A288" s="80"/>
      <c r="B288" s="81"/>
      <c r="C288" s="222"/>
      <c r="D288" s="87"/>
      <c r="E288" s="87"/>
      <c r="F288" s="65"/>
      <c r="G288" s="222"/>
      <c r="H288" s="87"/>
      <c r="I288" s="87"/>
      <c r="J288" s="65"/>
      <c r="K288" s="222"/>
      <c r="L288" s="87"/>
      <c r="M288" s="87"/>
      <c r="N288" s="65"/>
      <c r="O288" s="222"/>
      <c r="P288" s="87"/>
      <c r="Q288" s="87"/>
      <c r="R288" s="65"/>
      <c r="S288" s="222"/>
      <c r="T288" s="87"/>
      <c r="U288" s="87"/>
      <c r="V288" s="65"/>
      <c r="W288" s="222"/>
      <c r="X288" s="87"/>
      <c r="Y288" s="87"/>
      <c r="Z288" s="65"/>
      <c r="AA288" s="222"/>
      <c r="AB288" s="87"/>
      <c r="AC288" s="87"/>
      <c r="AD288" s="65"/>
      <c r="AE288" s="222"/>
      <c r="AF288" s="87"/>
      <c r="AG288" s="87"/>
      <c r="AH288" s="65"/>
      <c r="AI288" s="222"/>
      <c r="AJ288" s="87"/>
      <c r="AK288" s="87"/>
      <c r="AL288" s="65"/>
      <c r="AM288" s="83"/>
      <c r="AN288" s="37"/>
      <c r="AO288" s="37"/>
      <c r="AP288" s="65"/>
      <c r="AQ288" s="82"/>
      <c r="AR288" s="37"/>
      <c r="AS288" s="37"/>
      <c r="AT288" s="65"/>
      <c r="AU288" s="83"/>
      <c r="AV288" s="37"/>
      <c r="AW288" s="37"/>
      <c r="AX288" s="38"/>
      <c r="AY288" s="82"/>
      <c r="AZ288" s="37"/>
      <c r="BA288" s="37"/>
      <c r="BB288" s="65"/>
      <c r="BC288" s="213"/>
    </row>
    <row r="289" spans="1:55" s="74" customFormat="1" ht="12" customHeight="1" x14ac:dyDescent="0.15">
      <c r="A289" s="80" t="s">
        <v>408</v>
      </c>
      <c r="B289" s="81" t="s">
        <v>409</v>
      </c>
      <c r="C289" s="222">
        <v>10</v>
      </c>
      <c r="D289" s="87">
        <v>9.7766400000000004</v>
      </c>
      <c r="E289" s="87">
        <f>+C289-D289</f>
        <v>0.22335999999999956</v>
      </c>
      <c r="F289" s="65">
        <f t="shared" ref="F289:F290" si="1117">+D289/C289</f>
        <v>0.97766400000000009</v>
      </c>
      <c r="G289" s="222">
        <v>314</v>
      </c>
      <c r="H289" s="87">
        <v>312.85311999999999</v>
      </c>
      <c r="I289" s="87">
        <f>+G289-H289</f>
        <v>1.1468800000000101</v>
      </c>
      <c r="J289" s="65">
        <f t="shared" ref="J289:J290" si="1118">+H289/G289</f>
        <v>0.99634751592356685</v>
      </c>
      <c r="K289" s="222">
        <v>0</v>
      </c>
      <c r="L289" s="87">
        <v>0</v>
      </c>
      <c r="M289" s="87">
        <f>+K289-L289</f>
        <v>0</v>
      </c>
      <c r="N289" s="66" t="s">
        <v>12</v>
      </c>
      <c r="O289" s="222">
        <v>0</v>
      </c>
      <c r="P289" s="87">
        <v>0</v>
      </c>
      <c r="Q289" s="87">
        <f>+O289-P289</f>
        <v>0</v>
      </c>
      <c r="R289" s="66" t="s">
        <v>12</v>
      </c>
      <c r="S289" s="222">
        <v>0</v>
      </c>
      <c r="T289" s="87">
        <v>0</v>
      </c>
      <c r="U289" s="87">
        <f>+S289-T289</f>
        <v>0</v>
      </c>
      <c r="V289" s="66" t="s">
        <v>12</v>
      </c>
      <c r="W289" s="222">
        <v>0</v>
      </c>
      <c r="X289" s="87">
        <v>0</v>
      </c>
      <c r="Y289" s="87">
        <f>+W289-X289</f>
        <v>0</v>
      </c>
      <c r="Z289" s="66" t="s">
        <v>12</v>
      </c>
      <c r="AA289" s="222">
        <v>0</v>
      </c>
      <c r="AB289" s="87">
        <v>0</v>
      </c>
      <c r="AC289" s="87">
        <f>+AA289-AB289</f>
        <v>0</v>
      </c>
      <c r="AD289" s="66" t="s">
        <v>12</v>
      </c>
      <c r="AE289" s="222">
        <v>0</v>
      </c>
      <c r="AF289" s="87">
        <v>0</v>
      </c>
      <c r="AG289" s="87">
        <f>+AE289-AF289</f>
        <v>0</v>
      </c>
      <c r="AH289" s="66" t="s">
        <v>12</v>
      </c>
      <c r="AI289" s="222">
        <v>0</v>
      </c>
      <c r="AJ289" s="87">
        <v>0</v>
      </c>
      <c r="AK289" s="87">
        <f>+AI289-AJ289</f>
        <v>0</v>
      </c>
      <c r="AL289" s="66" t="s">
        <v>12</v>
      </c>
      <c r="AM289" s="83">
        <v>0</v>
      </c>
      <c r="AN289" s="83">
        <v>0</v>
      </c>
      <c r="AO289" s="83">
        <f>+AM289-AN289</f>
        <v>0</v>
      </c>
      <c r="AP289" s="66" t="s">
        <v>12</v>
      </c>
      <c r="AQ289" s="82">
        <v>0</v>
      </c>
      <c r="AR289" s="83">
        <v>0</v>
      </c>
      <c r="AS289" s="83">
        <f>+AQ289-AR289</f>
        <v>0</v>
      </c>
      <c r="AT289" s="66" t="s">
        <v>12</v>
      </c>
      <c r="AU289" s="83">
        <v>0</v>
      </c>
      <c r="AV289" s="83">
        <v>0</v>
      </c>
      <c r="AW289" s="83">
        <f>+AU289-AV289</f>
        <v>0</v>
      </c>
      <c r="AX289" s="39" t="s">
        <v>12</v>
      </c>
      <c r="AY289" s="82">
        <v>0</v>
      </c>
      <c r="AZ289" s="83">
        <v>0</v>
      </c>
      <c r="BA289" s="83">
        <f>+AY289-AZ289</f>
        <v>0</v>
      </c>
      <c r="BB289" s="66" t="s">
        <v>12</v>
      </c>
      <c r="BC289" s="213">
        <v>0</v>
      </c>
    </row>
    <row r="290" spans="1:55" s="74" customFormat="1" ht="12" customHeight="1" x14ac:dyDescent="0.15">
      <c r="A290" s="80" t="s">
        <v>410</v>
      </c>
      <c r="B290" s="81" t="s">
        <v>411</v>
      </c>
      <c r="C290" s="222">
        <v>7459782</v>
      </c>
      <c r="D290" s="87">
        <v>6206925.5468100002</v>
      </c>
      <c r="E290" s="87">
        <f>+C290-D290</f>
        <v>1252856.4531899998</v>
      </c>
      <c r="F290" s="65">
        <f t="shared" si="1117"/>
        <v>0.83205186784412732</v>
      </c>
      <c r="G290" s="222">
        <v>7301979.7423599996</v>
      </c>
      <c r="H290" s="87">
        <v>7301979.7423600005</v>
      </c>
      <c r="I290" s="87">
        <f>+G290-H290</f>
        <v>0</v>
      </c>
      <c r="J290" s="65">
        <f t="shared" si="1118"/>
        <v>1.0000000000000002</v>
      </c>
      <c r="K290" s="222">
        <v>6469174</v>
      </c>
      <c r="L290" s="87">
        <v>6337564.33806</v>
      </c>
      <c r="M290" s="87">
        <f>+K290-L290</f>
        <v>131609.66194000002</v>
      </c>
      <c r="N290" s="65">
        <f t="shared" ref="N290" si="1119">+L290/K290</f>
        <v>0.97965587848773272</v>
      </c>
      <c r="O290" s="222">
        <v>5952872</v>
      </c>
      <c r="P290" s="87">
        <v>5358264.2456100006</v>
      </c>
      <c r="Q290" s="87">
        <f>+O290-P290</f>
        <v>594607.75438999943</v>
      </c>
      <c r="R290" s="65">
        <f t="shared" ref="R290" si="1120">+P290/O290</f>
        <v>0.9001141374465973</v>
      </c>
      <c r="S290" s="222">
        <v>3726768</v>
      </c>
      <c r="T290" s="87">
        <v>3635539.5401599999</v>
      </c>
      <c r="U290" s="87">
        <f>+S290-T290</f>
        <v>91228.459840000141</v>
      </c>
      <c r="V290" s="65">
        <f t="shared" ref="V290" si="1121">+T290/S290</f>
        <v>0.97552075690249562</v>
      </c>
      <c r="W290" s="222">
        <v>3973000.0001999997</v>
      </c>
      <c r="X290" s="87">
        <v>3585139.6922600004</v>
      </c>
      <c r="Y290" s="87">
        <f>+W290-X290</f>
        <v>387860.30793999927</v>
      </c>
      <c r="Z290" s="65">
        <f t="shared" ref="Z290" si="1122">+X290/W290</f>
        <v>0.9023759607549775</v>
      </c>
      <c r="AA290" s="222">
        <v>3973000</v>
      </c>
      <c r="AB290" s="87">
        <v>3575780.9580399999</v>
      </c>
      <c r="AC290" s="87">
        <f>+AA290-AB290</f>
        <v>397219.04196000006</v>
      </c>
      <c r="AD290" s="65">
        <f t="shared" ref="AD290" si="1123">+AB290/AA290</f>
        <v>0.90002037705512206</v>
      </c>
      <c r="AE290" s="222">
        <v>3973000</v>
      </c>
      <c r="AF290" s="87">
        <v>3807602.6613000003</v>
      </c>
      <c r="AG290" s="87">
        <f>+AE290-AF290</f>
        <v>165397.33869999973</v>
      </c>
      <c r="AH290" s="65">
        <f t="shared" ref="AH290" si="1124">+AF290/AE290</f>
        <v>0.95836966053360184</v>
      </c>
      <c r="AI290" s="222">
        <v>3827017</v>
      </c>
      <c r="AJ290" s="87">
        <v>3825094.46319</v>
      </c>
      <c r="AK290" s="87">
        <f>+AI290-AJ290</f>
        <v>1922.5368099999614</v>
      </c>
      <c r="AL290" s="65">
        <f t="shared" ref="AL290" si="1125">+AJ290/AI290</f>
        <v>0.99949764090151683</v>
      </c>
      <c r="AM290" s="83">
        <v>4117287</v>
      </c>
      <c r="AN290" s="83">
        <v>3946990.4724599998</v>
      </c>
      <c r="AO290" s="83">
        <f>+AM290-AN290</f>
        <v>170296.52754000016</v>
      </c>
      <c r="AP290" s="66">
        <f t="shared" ref="AP290" si="1126">+AN290/AM290</f>
        <v>0.95863865512897206</v>
      </c>
      <c r="AQ290" s="82">
        <v>8185077.4000000004</v>
      </c>
      <c r="AR290" s="83">
        <v>7666425.4440299999</v>
      </c>
      <c r="AS290" s="83">
        <f>+AQ290-AR290</f>
        <v>518651.95597000048</v>
      </c>
      <c r="AT290" s="66">
        <f t="shared" ref="AT290" si="1127">+AR290/AQ290</f>
        <v>0.93663444697908416</v>
      </c>
      <c r="AU290" s="83">
        <v>6242184.9196000006</v>
      </c>
      <c r="AV290" s="83">
        <v>6237081.0061800005</v>
      </c>
      <c r="AW290" s="83">
        <f>+AU290-AV290</f>
        <v>5103.9134200001135</v>
      </c>
      <c r="AX290" s="39">
        <f t="shared" ref="AX290" si="1128">+AV290/AU290</f>
        <v>0.99918235145454048</v>
      </c>
      <c r="AY290" s="82">
        <v>7389313.3116499996</v>
      </c>
      <c r="AZ290" s="83">
        <v>7273837.8649399998</v>
      </c>
      <c r="BA290" s="83">
        <f>+AY290-AZ290</f>
        <v>115475.44670999981</v>
      </c>
      <c r="BB290" s="66">
        <f t="shared" ref="BB290" si="1129">+AZ290/AY290</f>
        <v>0.98437264170028616</v>
      </c>
      <c r="BC290" s="213">
        <v>7113663.2000000002</v>
      </c>
    </row>
    <row r="291" spans="1:55" s="74" customFormat="1" ht="12" customHeight="1" x14ac:dyDescent="0.15">
      <c r="A291" s="80"/>
      <c r="B291" s="81"/>
      <c r="C291" s="222"/>
      <c r="D291" s="87"/>
      <c r="E291" s="87"/>
      <c r="F291" s="65"/>
      <c r="G291" s="222"/>
      <c r="H291" s="87"/>
      <c r="I291" s="87"/>
      <c r="J291" s="65"/>
      <c r="K291" s="222"/>
      <c r="L291" s="87"/>
      <c r="M291" s="87"/>
      <c r="N291" s="65"/>
      <c r="O291" s="222"/>
      <c r="P291" s="87"/>
      <c r="Q291" s="87"/>
      <c r="R291" s="65"/>
      <c r="S291" s="222"/>
      <c r="T291" s="87"/>
      <c r="U291" s="87"/>
      <c r="V291" s="65"/>
      <c r="W291" s="222"/>
      <c r="X291" s="87"/>
      <c r="Y291" s="87"/>
      <c r="Z291" s="65"/>
      <c r="AA291" s="222"/>
      <c r="AB291" s="87"/>
      <c r="AC291" s="87"/>
      <c r="AD291" s="65"/>
      <c r="AE291" s="222"/>
      <c r="AF291" s="87"/>
      <c r="AG291" s="87"/>
      <c r="AH291" s="65"/>
      <c r="AI291" s="222"/>
      <c r="AJ291" s="87"/>
      <c r="AK291" s="87"/>
      <c r="AL291" s="65"/>
      <c r="AM291" s="83"/>
      <c r="AN291" s="37"/>
      <c r="AO291" s="37"/>
      <c r="AP291" s="65"/>
      <c r="AQ291" s="82"/>
      <c r="AR291" s="37"/>
      <c r="AS291" s="37"/>
      <c r="AT291" s="65"/>
      <c r="AU291" s="83"/>
      <c r="AV291" s="37"/>
      <c r="AW291" s="37"/>
      <c r="AX291" s="38"/>
      <c r="AY291" s="82"/>
      <c r="AZ291" s="37"/>
      <c r="BA291" s="37"/>
      <c r="BB291" s="65"/>
      <c r="BC291" s="213"/>
    </row>
    <row r="292" spans="1:55" s="77" customFormat="1" ht="12" customHeight="1" x14ac:dyDescent="0.15">
      <c r="A292" s="75">
        <v>9</v>
      </c>
      <c r="B292" s="76" t="s">
        <v>412</v>
      </c>
      <c r="C292" s="220">
        <f>+C294</f>
        <v>41173291.727910005</v>
      </c>
      <c r="D292" s="221">
        <f>+D294</f>
        <v>0</v>
      </c>
      <c r="E292" s="221">
        <f>+E294</f>
        <v>41173291.727910005</v>
      </c>
      <c r="F292" s="64">
        <f>+D292/C292</f>
        <v>0</v>
      </c>
      <c r="G292" s="220">
        <f>+G294</f>
        <v>33624505.017609999</v>
      </c>
      <c r="H292" s="221">
        <f>+H294</f>
        <v>0</v>
      </c>
      <c r="I292" s="221">
        <f>+I294</f>
        <v>33624505.017609999</v>
      </c>
      <c r="J292" s="64">
        <f>+H292/G292</f>
        <v>0</v>
      </c>
      <c r="K292" s="220">
        <f>+K294</f>
        <v>13614282.953129997</v>
      </c>
      <c r="L292" s="221">
        <f>+L294</f>
        <v>0</v>
      </c>
      <c r="M292" s="221">
        <f>+M294</f>
        <v>13614282.953129997</v>
      </c>
      <c r="N292" s="64">
        <f>+L292/K292</f>
        <v>0</v>
      </c>
      <c r="O292" s="220">
        <f>+O294</f>
        <v>46091030.361550003</v>
      </c>
      <c r="P292" s="221">
        <f>+P294</f>
        <v>0</v>
      </c>
      <c r="Q292" s="221">
        <f>+Q294</f>
        <v>46091030.361550003</v>
      </c>
      <c r="R292" s="64">
        <f>+P292/O292</f>
        <v>0</v>
      </c>
      <c r="S292" s="220">
        <f>+S294</f>
        <v>92372767.626200005</v>
      </c>
      <c r="T292" s="221">
        <f>+T294</f>
        <v>0</v>
      </c>
      <c r="U292" s="221">
        <f>+U294</f>
        <v>92372767.626200005</v>
      </c>
      <c r="V292" s="64">
        <f>+T292/S292</f>
        <v>0</v>
      </c>
      <c r="W292" s="220">
        <f>+W294</f>
        <v>32663755.856870007</v>
      </c>
      <c r="X292" s="221">
        <f>+X294</f>
        <v>0</v>
      </c>
      <c r="Y292" s="221">
        <f>+Y294</f>
        <v>32663755.856870007</v>
      </c>
      <c r="Z292" s="64">
        <f>+X292/W292</f>
        <v>0</v>
      </c>
      <c r="AA292" s="220">
        <f>+AA294</f>
        <v>49804486.465100005</v>
      </c>
      <c r="AB292" s="221">
        <f>+AB294</f>
        <v>0</v>
      </c>
      <c r="AC292" s="221">
        <f>+AC294</f>
        <v>49804486.465100005</v>
      </c>
      <c r="AD292" s="64">
        <f>+AB292/AA292</f>
        <v>0</v>
      </c>
      <c r="AE292" s="220">
        <f>+AE294</f>
        <v>13733993.35225</v>
      </c>
      <c r="AF292" s="221">
        <f>+AF294</f>
        <v>0</v>
      </c>
      <c r="AG292" s="221">
        <f>+AE292-AF292</f>
        <v>13733993.35225</v>
      </c>
      <c r="AH292" s="64">
        <f>+AF292/AE292</f>
        <v>0</v>
      </c>
      <c r="AI292" s="220">
        <f>+AI294</f>
        <v>50491634.531489998</v>
      </c>
      <c r="AJ292" s="221">
        <f>+AJ294</f>
        <v>0</v>
      </c>
      <c r="AK292" s="221">
        <f>+AI292-AJ292</f>
        <v>50491634.531489998</v>
      </c>
      <c r="AL292" s="64">
        <f>+AJ292/AI292</f>
        <v>0</v>
      </c>
      <c r="AM292" s="34">
        <f>+AM294</f>
        <v>48480596.026129998</v>
      </c>
      <c r="AN292" s="34">
        <f>+AN294</f>
        <v>0</v>
      </c>
      <c r="AO292" s="34">
        <f>+AM292-AN292</f>
        <v>48480596.026129998</v>
      </c>
      <c r="AP292" s="63">
        <f>+AN292/AM292</f>
        <v>0</v>
      </c>
      <c r="AQ292" s="61">
        <f>+AQ294</f>
        <v>52617858.167490005</v>
      </c>
      <c r="AR292" s="34">
        <f>+AR294</f>
        <v>0</v>
      </c>
      <c r="AS292" s="34">
        <f>+AQ292-AR292</f>
        <v>52617858.167490005</v>
      </c>
      <c r="AT292" s="63">
        <f>+AR292/AQ292</f>
        <v>0</v>
      </c>
      <c r="AU292" s="34">
        <f>+AU294</f>
        <v>41834591.608240157</v>
      </c>
      <c r="AV292" s="34">
        <f>+AV294</f>
        <v>0</v>
      </c>
      <c r="AW292" s="34">
        <f>+AU292-AV292</f>
        <v>41834591.608240157</v>
      </c>
      <c r="AX292" s="35">
        <f>+AV292/AU292</f>
        <v>0</v>
      </c>
      <c r="AY292" s="61">
        <f>+AY294</f>
        <v>15497735.09189</v>
      </c>
      <c r="AZ292" s="34">
        <f>+AZ294</f>
        <v>0</v>
      </c>
      <c r="BA292" s="34">
        <f>+AY292-AZ292</f>
        <v>15497735.09189</v>
      </c>
      <c r="BB292" s="63">
        <f>+AZ292/AY292</f>
        <v>0</v>
      </c>
      <c r="BC292" s="211">
        <f>+BC294</f>
        <v>28000000</v>
      </c>
    </row>
    <row r="293" spans="1:55" s="74" customFormat="1" ht="12" customHeight="1" x14ac:dyDescent="0.15">
      <c r="A293" s="80"/>
      <c r="B293" s="81"/>
      <c r="C293" s="222"/>
      <c r="D293" s="87"/>
      <c r="E293" s="87"/>
      <c r="F293" s="65"/>
      <c r="G293" s="222"/>
      <c r="H293" s="87"/>
      <c r="I293" s="87"/>
      <c r="J293" s="65"/>
      <c r="K293" s="222"/>
      <c r="L293" s="87"/>
      <c r="M293" s="87"/>
      <c r="N293" s="65"/>
      <c r="O293" s="222"/>
      <c r="P293" s="87"/>
      <c r="Q293" s="87"/>
      <c r="R293" s="65"/>
      <c r="S293" s="222"/>
      <c r="T293" s="87"/>
      <c r="U293" s="87"/>
      <c r="V293" s="65"/>
      <c r="W293" s="222"/>
      <c r="X293" s="87"/>
      <c r="Y293" s="87"/>
      <c r="Z293" s="65"/>
      <c r="AA293" s="222"/>
      <c r="AB293" s="87"/>
      <c r="AC293" s="87"/>
      <c r="AD293" s="65"/>
      <c r="AE293" s="222"/>
      <c r="AF293" s="87"/>
      <c r="AG293" s="87"/>
      <c r="AH293" s="65"/>
      <c r="AI293" s="222"/>
      <c r="AJ293" s="87"/>
      <c r="AK293" s="87"/>
      <c r="AL293" s="65"/>
      <c r="AM293" s="37"/>
      <c r="AN293" s="37"/>
      <c r="AO293" s="37"/>
      <c r="AP293" s="66"/>
      <c r="AQ293" s="62"/>
      <c r="AR293" s="37"/>
      <c r="AS293" s="37"/>
      <c r="AT293" s="65"/>
      <c r="AU293" s="37"/>
      <c r="AV293" s="37"/>
      <c r="AW293" s="37"/>
      <c r="AX293" s="38"/>
      <c r="AY293" s="62"/>
      <c r="AZ293" s="37"/>
      <c r="BA293" s="37"/>
      <c r="BB293" s="65"/>
      <c r="BC293" s="215"/>
    </row>
    <row r="294" spans="1:55" s="77" customFormat="1" ht="12" customHeight="1" x14ac:dyDescent="0.15">
      <c r="A294" s="75">
        <v>9.02</v>
      </c>
      <c r="B294" s="76" t="s">
        <v>413</v>
      </c>
      <c r="C294" s="220">
        <f>SUM(C296:C297)</f>
        <v>41173291.727910005</v>
      </c>
      <c r="D294" s="221">
        <f t="shared" ref="D294:E294" si="1130">SUM(D296:D297)</f>
        <v>0</v>
      </c>
      <c r="E294" s="221">
        <f t="shared" si="1130"/>
        <v>41173291.727910005</v>
      </c>
      <c r="F294" s="64">
        <f>+D294/C294</f>
        <v>0</v>
      </c>
      <c r="G294" s="220">
        <f>SUM(G296:G297)</f>
        <v>33624505.017609999</v>
      </c>
      <c r="H294" s="221">
        <f t="shared" ref="H294:I294" si="1131">SUM(H296:H297)</f>
        <v>0</v>
      </c>
      <c r="I294" s="221">
        <f t="shared" si="1131"/>
        <v>33624505.017609999</v>
      </c>
      <c r="J294" s="64">
        <f>+H294/G294</f>
        <v>0</v>
      </c>
      <c r="K294" s="220">
        <f>SUM(K296:K297)</f>
        <v>13614282.953129997</v>
      </c>
      <c r="L294" s="221">
        <f t="shared" ref="L294:M294" si="1132">SUM(L296:L297)</f>
        <v>0</v>
      </c>
      <c r="M294" s="221">
        <f t="shared" si="1132"/>
        <v>13614282.953129997</v>
      </c>
      <c r="N294" s="64">
        <f>+L294/K294</f>
        <v>0</v>
      </c>
      <c r="O294" s="220">
        <f>SUM(O296:O297)</f>
        <v>46091030.361550003</v>
      </c>
      <c r="P294" s="221">
        <f t="shared" ref="P294:Q294" si="1133">SUM(P296:P297)</f>
        <v>0</v>
      </c>
      <c r="Q294" s="221">
        <f t="shared" si="1133"/>
        <v>46091030.361550003</v>
      </c>
      <c r="R294" s="64">
        <f>+P294/O294</f>
        <v>0</v>
      </c>
      <c r="S294" s="220">
        <f>SUM(S296:S297)</f>
        <v>92372767.626200005</v>
      </c>
      <c r="T294" s="221">
        <f t="shared" ref="T294:U294" si="1134">SUM(T296:T297)</f>
        <v>0</v>
      </c>
      <c r="U294" s="221">
        <f t="shared" si="1134"/>
        <v>92372767.626200005</v>
      </c>
      <c r="V294" s="64">
        <f>+T294/S294</f>
        <v>0</v>
      </c>
      <c r="W294" s="220">
        <f>SUM(W296:W297)</f>
        <v>32663755.856870007</v>
      </c>
      <c r="X294" s="221">
        <f t="shared" ref="X294:Y294" si="1135">SUM(X296:X297)</f>
        <v>0</v>
      </c>
      <c r="Y294" s="221">
        <f t="shared" si="1135"/>
        <v>32663755.856870007</v>
      </c>
      <c r="Z294" s="64">
        <f>+X294/W294</f>
        <v>0</v>
      </c>
      <c r="AA294" s="220">
        <f>+AA296+AA297</f>
        <v>49804486.465100005</v>
      </c>
      <c r="AB294" s="221">
        <f>+AB296+AB297</f>
        <v>0</v>
      </c>
      <c r="AC294" s="221">
        <f>+AC296+AC297</f>
        <v>49804486.465100005</v>
      </c>
      <c r="AD294" s="64">
        <f>+AB294/AA294</f>
        <v>0</v>
      </c>
      <c r="AE294" s="220">
        <f>+AE296+AE297</f>
        <v>13733993.35225</v>
      </c>
      <c r="AF294" s="221">
        <f>+AF296+AF297</f>
        <v>0</v>
      </c>
      <c r="AG294" s="221">
        <f>+AE294-AF294</f>
        <v>13733993.35225</v>
      </c>
      <c r="AH294" s="64">
        <f>+AF294/AE294</f>
        <v>0</v>
      </c>
      <c r="AI294" s="220">
        <f>+AI296+AI297</f>
        <v>50491634.531489998</v>
      </c>
      <c r="AJ294" s="221">
        <f>+AJ296+AJ297</f>
        <v>0</v>
      </c>
      <c r="AK294" s="221">
        <f>+AI294-AJ294</f>
        <v>50491634.531489998</v>
      </c>
      <c r="AL294" s="64">
        <f>+AJ294/AI294</f>
        <v>0</v>
      </c>
      <c r="AM294" s="34">
        <f>+AM296+AM297</f>
        <v>48480596.026129998</v>
      </c>
      <c r="AN294" s="34">
        <f>+AN296+AN297</f>
        <v>0</v>
      </c>
      <c r="AO294" s="34">
        <f>+AM294-AN294</f>
        <v>48480596.026129998</v>
      </c>
      <c r="AP294" s="63">
        <f>+AN294/AM294</f>
        <v>0</v>
      </c>
      <c r="AQ294" s="61">
        <f>+AQ296+AQ297</f>
        <v>52617858.167490005</v>
      </c>
      <c r="AR294" s="34">
        <f>+AR296+AR297</f>
        <v>0</v>
      </c>
      <c r="AS294" s="34">
        <f>+AQ294-AR294</f>
        <v>52617858.167490005</v>
      </c>
      <c r="AT294" s="63">
        <f>+AR294/AQ294</f>
        <v>0</v>
      </c>
      <c r="AU294" s="34">
        <f>+AU296+AU297</f>
        <v>41834591.608240157</v>
      </c>
      <c r="AV294" s="34">
        <f>+AV296+AV297</f>
        <v>0</v>
      </c>
      <c r="AW294" s="34">
        <f>+AU294-AV294</f>
        <v>41834591.608240157</v>
      </c>
      <c r="AX294" s="35">
        <f>+AV294/AU294</f>
        <v>0</v>
      </c>
      <c r="AY294" s="61">
        <f>+AY296+AY297</f>
        <v>15497735.09189</v>
      </c>
      <c r="AZ294" s="34">
        <f>+AZ296+AZ297</f>
        <v>0</v>
      </c>
      <c r="BA294" s="34">
        <f>+AY294-AZ294</f>
        <v>15497735.09189</v>
      </c>
      <c r="BB294" s="63">
        <f>+AZ294/AY294</f>
        <v>0</v>
      </c>
      <c r="BC294" s="211">
        <f>+BC296+BC297</f>
        <v>28000000</v>
      </c>
    </row>
    <row r="295" spans="1:55" s="74" customFormat="1" ht="12" customHeight="1" x14ac:dyDescent="0.15">
      <c r="A295" s="80"/>
      <c r="B295" s="81"/>
      <c r="C295" s="222"/>
      <c r="D295" s="87"/>
      <c r="E295" s="87"/>
      <c r="F295" s="65"/>
      <c r="G295" s="222"/>
      <c r="H295" s="87"/>
      <c r="I295" s="87"/>
      <c r="J295" s="65"/>
      <c r="K295" s="222"/>
      <c r="L295" s="87"/>
      <c r="M295" s="87"/>
      <c r="N295" s="65"/>
      <c r="O295" s="222"/>
      <c r="P295" s="87"/>
      <c r="Q295" s="87"/>
      <c r="R295" s="65"/>
      <c r="S295" s="222"/>
      <c r="T295" s="87"/>
      <c r="U295" s="87"/>
      <c r="V295" s="65"/>
      <c r="W295" s="222"/>
      <c r="X295" s="87"/>
      <c r="Y295" s="87"/>
      <c r="Z295" s="65"/>
      <c r="AA295" s="222"/>
      <c r="AB295" s="87"/>
      <c r="AC295" s="87"/>
      <c r="AD295" s="65"/>
      <c r="AE295" s="222"/>
      <c r="AF295" s="87"/>
      <c r="AG295" s="87"/>
      <c r="AH295" s="65"/>
      <c r="AI295" s="222"/>
      <c r="AJ295" s="87"/>
      <c r="AK295" s="87"/>
      <c r="AL295" s="65"/>
      <c r="AM295" s="83"/>
      <c r="AN295" s="37"/>
      <c r="AO295" s="37"/>
      <c r="AP295" s="66"/>
      <c r="AQ295" s="82"/>
      <c r="AR295" s="37"/>
      <c r="AS295" s="37"/>
      <c r="AT295" s="65"/>
      <c r="AU295" s="83"/>
      <c r="AV295" s="37"/>
      <c r="AW295" s="37"/>
      <c r="AX295" s="38"/>
      <c r="AY295" s="82"/>
      <c r="AZ295" s="37"/>
      <c r="BA295" s="37"/>
      <c r="BB295" s="65"/>
      <c r="BC295" s="213"/>
    </row>
    <row r="296" spans="1:55" s="74" customFormat="1" ht="12" customHeight="1" x14ac:dyDescent="0.15">
      <c r="A296" s="80" t="s">
        <v>414</v>
      </c>
      <c r="B296" s="81" t="s">
        <v>415</v>
      </c>
      <c r="C296" s="222">
        <v>7991753.3955300003</v>
      </c>
      <c r="D296" s="87">
        <v>0</v>
      </c>
      <c r="E296" s="87">
        <f t="shared" ref="E296:E297" si="1136">+C296-D296</f>
        <v>7991753.3955300003</v>
      </c>
      <c r="F296" s="66">
        <f>+D296/C296</f>
        <v>0</v>
      </c>
      <c r="G296" s="222">
        <v>10225870.717609998</v>
      </c>
      <c r="H296" s="87">
        <v>0</v>
      </c>
      <c r="I296" s="87">
        <f t="shared" ref="I296:I297" si="1137">+G296-H296</f>
        <v>10225870.717609998</v>
      </c>
      <c r="J296" s="66">
        <f>+H296/G296</f>
        <v>0</v>
      </c>
      <c r="K296" s="222">
        <v>110812.25312999892</v>
      </c>
      <c r="L296" s="87">
        <v>0</v>
      </c>
      <c r="M296" s="87">
        <f t="shared" ref="M296:M297" si="1138">+K296-L296</f>
        <v>110812.25312999892</v>
      </c>
      <c r="N296" s="66">
        <f>+L296/K296</f>
        <v>0</v>
      </c>
      <c r="O296" s="222">
        <v>60078.867099998097</v>
      </c>
      <c r="P296" s="87">
        <v>0</v>
      </c>
      <c r="Q296" s="87">
        <f t="shared" ref="Q296:Q297" si="1139">+O296-P296</f>
        <v>60078.867099998097</v>
      </c>
      <c r="R296" s="66">
        <f>+P296/O296</f>
        <v>0</v>
      </c>
      <c r="S296" s="222">
        <v>13633035.774799999</v>
      </c>
      <c r="T296" s="87">
        <v>0</v>
      </c>
      <c r="U296" s="87">
        <f t="shared" ref="U296:U297" si="1140">+S296-T296</f>
        <v>13633035.774799999</v>
      </c>
      <c r="V296" s="66">
        <f>+T296/S296</f>
        <v>0</v>
      </c>
      <c r="W296" s="222">
        <v>0</v>
      </c>
      <c r="X296" s="87">
        <v>0</v>
      </c>
      <c r="Y296" s="87">
        <f t="shared" ref="Y296:Y297" si="1141">+W296-X296</f>
        <v>0</v>
      </c>
      <c r="Z296" s="66" t="s">
        <v>12</v>
      </c>
      <c r="AA296" s="222">
        <v>0</v>
      </c>
      <c r="AB296" s="87">
        <v>0</v>
      </c>
      <c r="AC296" s="87">
        <f t="shared" ref="AC296:AC297" si="1142">+AA296-AB296</f>
        <v>0</v>
      </c>
      <c r="AD296" s="66" t="s">
        <v>12</v>
      </c>
      <c r="AE296" s="222">
        <v>0</v>
      </c>
      <c r="AF296" s="87">
        <v>0</v>
      </c>
      <c r="AG296" s="87">
        <f t="shared" ref="AG296:AG297" si="1143">+AE296-AF296</f>
        <v>0</v>
      </c>
      <c r="AH296" s="66" t="s">
        <v>12</v>
      </c>
      <c r="AI296" s="222">
        <v>0</v>
      </c>
      <c r="AJ296" s="87">
        <v>0</v>
      </c>
      <c r="AK296" s="87">
        <f t="shared" ref="AK296:AK297" si="1144">+AI296-AJ296</f>
        <v>0</v>
      </c>
      <c r="AL296" s="66" t="s">
        <v>12</v>
      </c>
      <c r="AM296" s="83">
        <v>0</v>
      </c>
      <c r="AN296" s="83">
        <v>0</v>
      </c>
      <c r="AO296" s="83">
        <f t="shared" ref="AO296:AO297" si="1145">+AM296-AN296</f>
        <v>0</v>
      </c>
      <c r="AP296" s="66" t="s">
        <v>12</v>
      </c>
      <c r="AQ296" s="82">
        <v>0</v>
      </c>
      <c r="AR296" s="83">
        <v>0</v>
      </c>
      <c r="AS296" s="83">
        <f t="shared" ref="AS296:AS297" si="1146">+AQ296-AR296</f>
        <v>0</v>
      </c>
      <c r="AT296" s="66" t="s">
        <v>12</v>
      </c>
      <c r="AU296" s="83">
        <v>0</v>
      </c>
      <c r="AV296" s="83">
        <v>0</v>
      </c>
      <c r="AW296" s="83">
        <f t="shared" ref="AW296:AW297" si="1147">+AU296-AV296</f>
        <v>0</v>
      </c>
      <c r="AX296" s="39" t="s">
        <v>12</v>
      </c>
      <c r="AY296" s="82">
        <v>0</v>
      </c>
      <c r="AZ296" s="83">
        <v>0</v>
      </c>
      <c r="BA296" s="83">
        <f t="shared" ref="BA296:BA297" si="1148">+AY296-AZ296</f>
        <v>0</v>
      </c>
      <c r="BB296" s="66" t="s">
        <v>12</v>
      </c>
      <c r="BC296" s="213">
        <v>0</v>
      </c>
    </row>
    <row r="297" spans="1:55" s="74" customFormat="1" ht="12" customHeight="1" x14ac:dyDescent="0.15">
      <c r="A297" s="80" t="s">
        <v>416</v>
      </c>
      <c r="B297" s="81" t="s">
        <v>417</v>
      </c>
      <c r="C297" s="222">
        <v>33181538.332380004</v>
      </c>
      <c r="D297" s="87">
        <v>0</v>
      </c>
      <c r="E297" s="87">
        <f t="shared" si="1136"/>
        <v>33181538.332380004</v>
      </c>
      <c r="F297" s="65">
        <f t="shared" ref="F297" si="1149">+D297/C297</f>
        <v>0</v>
      </c>
      <c r="G297" s="222">
        <v>23398634.299999997</v>
      </c>
      <c r="H297" s="87">
        <v>0</v>
      </c>
      <c r="I297" s="87">
        <f t="shared" si="1137"/>
        <v>23398634.299999997</v>
      </c>
      <c r="J297" s="65">
        <f t="shared" ref="J297" si="1150">+H297/G297</f>
        <v>0</v>
      </c>
      <c r="K297" s="222">
        <v>13503470.699999999</v>
      </c>
      <c r="L297" s="87">
        <v>0</v>
      </c>
      <c r="M297" s="87">
        <f t="shared" si="1138"/>
        <v>13503470.699999999</v>
      </c>
      <c r="N297" s="65">
        <f t="shared" ref="N297" si="1151">+L297/K297</f>
        <v>0</v>
      </c>
      <c r="O297" s="222">
        <v>46030951.494450003</v>
      </c>
      <c r="P297" s="87">
        <v>0</v>
      </c>
      <c r="Q297" s="87">
        <f t="shared" si="1139"/>
        <v>46030951.494450003</v>
      </c>
      <c r="R297" s="65">
        <f t="shared" ref="R297" si="1152">+P297/O297</f>
        <v>0</v>
      </c>
      <c r="S297" s="222">
        <v>78739731.851400003</v>
      </c>
      <c r="T297" s="87">
        <v>0</v>
      </c>
      <c r="U297" s="87">
        <f t="shared" si="1140"/>
        <v>78739731.851400003</v>
      </c>
      <c r="V297" s="65">
        <f t="shared" ref="V297" si="1153">+T297/S297</f>
        <v>0</v>
      </c>
      <c r="W297" s="222">
        <v>32663755.856870007</v>
      </c>
      <c r="X297" s="87">
        <v>0</v>
      </c>
      <c r="Y297" s="87">
        <f t="shared" si="1141"/>
        <v>32663755.856870007</v>
      </c>
      <c r="Z297" s="65">
        <f t="shared" ref="Z297" si="1154">+X297/W297</f>
        <v>0</v>
      </c>
      <c r="AA297" s="222">
        <v>49804486.465100005</v>
      </c>
      <c r="AB297" s="87">
        <v>0</v>
      </c>
      <c r="AC297" s="87">
        <f t="shared" si="1142"/>
        <v>49804486.465100005</v>
      </c>
      <c r="AD297" s="65">
        <f t="shared" ref="AD297" si="1155">+AB297/AA297</f>
        <v>0</v>
      </c>
      <c r="AE297" s="222">
        <v>13733993.35225</v>
      </c>
      <c r="AF297" s="87">
        <v>0</v>
      </c>
      <c r="AG297" s="87">
        <f t="shared" si="1143"/>
        <v>13733993.35225</v>
      </c>
      <c r="AH297" s="65">
        <f t="shared" ref="AH297" si="1156">+AF297/AE297</f>
        <v>0</v>
      </c>
      <c r="AI297" s="222">
        <v>50491634.531489998</v>
      </c>
      <c r="AJ297" s="87">
        <v>0</v>
      </c>
      <c r="AK297" s="87">
        <f t="shared" si="1144"/>
        <v>50491634.531489998</v>
      </c>
      <c r="AL297" s="65">
        <f t="shared" ref="AL297" si="1157">+AJ297/AI297</f>
        <v>0</v>
      </c>
      <c r="AM297" s="83">
        <v>48480596.026129998</v>
      </c>
      <c r="AN297" s="83">
        <v>0</v>
      </c>
      <c r="AO297" s="83">
        <f t="shared" si="1145"/>
        <v>48480596.026129998</v>
      </c>
      <c r="AP297" s="66">
        <f t="shared" ref="AP297" si="1158">+AN297/AM297</f>
        <v>0</v>
      </c>
      <c r="AQ297" s="82">
        <v>52617858.167490005</v>
      </c>
      <c r="AR297" s="83">
        <v>0</v>
      </c>
      <c r="AS297" s="83">
        <f t="shared" si="1146"/>
        <v>52617858.167490005</v>
      </c>
      <c r="AT297" s="66">
        <f t="shared" ref="AT297" si="1159">+AR297/AQ297</f>
        <v>0</v>
      </c>
      <c r="AU297" s="83">
        <v>41834591.608240157</v>
      </c>
      <c r="AV297" s="83">
        <v>0</v>
      </c>
      <c r="AW297" s="83">
        <f t="shared" si="1147"/>
        <v>41834591.608240157</v>
      </c>
      <c r="AX297" s="39">
        <f t="shared" ref="AX297" si="1160">+AV297/AU297</f>
        <v>0</v>
      </c>
      <c r="AY297" s="82">
        <v>15497735.09189</v>
      </c>
      <c r="AZ297" s="83">
        <v>0</v>
      </c>
      <c r="BA297" s="83">
        <f t="shared" si="1148"/>
        <v>15497735.09189</v>
      </c>
      <c r="BB297" s="66">
        <f t="shared" ref="BB297" si="1161">+AZ297/AY297</f>
        <v>0</v>
      </c>
      <c r="BC297" s="213">
        <v>28000000</v>
      </c>
    </row>
    <row r="298" spans="1:55" s="74" customFormat="1" ht="12" customHeight="1" x14ac:dyDescent="0.15">
      <c r="A298" s="94"/>
      <c r="B298" s="81"/>
      <c r="C298" s="222"/>
      <c r="D298" s="87"/>
      <c r="E298" s="87"/>
      <c r="F298" s="65"/>
      <c r="G298" s="222"/>
      <c r="H298" s="87"/>
      <c r="I298" s="87"/>
      <c r="J298" s="65"/>
      <c r="K298" s="222"/>
      <c r="L298" s="87"/>
      <c r="M298" s="87"/>
      <c r="N298" s="65"/>
      <c r="O298" s="222"/>
      <c r="P298" s="87"/>
      <c r="Q298" s="87"/>
      <c r="R298" s="65"/>
      <c r="S298" s="222"/>
      <c r="T298" s="87"/>
      <c r="U298" s="87"/>
      <c r="V298" s="65"/>
      <c r="W298" s="222"/>
      <c r="X298" s="87"/>
      <c r="Y298" s="87"/>
      <c r="Z298" s="65"/>
      <c r="AA298" s="222"/>
      <c r="AB298" s="87"/>
      <c r="AC298" s="87"/>
      <c r="AD298" s="65"/>
      <c r="AE298" s="222"/>
      <c r="AF298" s="87"/>
      <c r="AG298" s="87"/>
      <c r="AH298" s="65"/>
      <c r="AI298" s="222"/>
      <c r="AJ298" s="87"/>
      <c r="AK298" s="87"/>
      <c r="AL298" s="65"/>
      <c r="AM298" s="83"/>
      <c r="AN298" s="40"/>
      <c r="AO298" s="40"/>
      <c r="AP298" s="38"/>
      <c r="AQ298" s="82"/>
      <c r="AR298" s="40"/>
      <c r="AS298" s="40"/>
      <c r="AT298" s="38"/>
      <c r="AU298" s="91"/>
      <c r="AV298" s="92"/>
      <c r="AW298" s="92"/>
      <c r="AX298" s="92"/>
      <c r="AY298" s="91"/>
      <c r="AZ298" s="92"/>
      <c r="BA298" s="92"/>
      <c r="BB298" s="95"/>
      <c r="BC298" s="210"/>
    </row>
    <row r="299" spans="1:55" s="77" customFormat="1" ht="18.75" customHeight="1" x14ac:dyDescent="0.15">
      <c r="A299" s="96"/>
      <c r="B299" s="97" t="s">
        <v>10</v>
      </c>
      <c r="C299" s="234">
        <f>C292+C285+C274+C239+C211+C187+C163+C121+C51+C9</f>
        <v>1294501072.428</v>
      </c>
      <c r="D299" s="235">
        <f>D292+D285+D274+D239+D211+D187+D163+D121+D51+D9</f>
        <v>1167280173.4623301</v>
      </c>
      <c r="E299" s="235">
        <f>E292+E285+E274+E239+E211+E187+E163+E121+E51+E9</f>
        <v>127220898.96567002</v>
      </c>
      <c r="F299" s="236">
        <f>+D299/C299</f>
        <v>0.90172205981486675</v>
      </c>
      <c r="G299" s="234">
        <f>G292+G285+G274+G239+G211+G187+G163+G121+G51+G9</f>
        <v>1362568322.7816598</v>
      </c>
      <c r="H299" s="235">
        <f>H292+H285+H274+H239+H211+H187+H163+H121+H51+H9</f>
        <v>1280166711.1898601</v>
      </c>
      <c r="I299" s="235">
        <f>I292+I285+I274+I239+I211+I187+I163+I121+I51+I9</f>
        <v>82401611.591799974</v>
      </c>
      <c r="J299" s="236">
        <f>+H299/G299</f>
        <v>0.93952478549950558</v>
      </c>
      <c r="K299" s="234">
        <f>K292+K285+K274+K239+K211+K187+K163+K121+K51+K9</f>
        <v>1452721423.0090599</v>
      </c>
      <c r="L299" s="235">
        <f>L292+L285+L274+L239+L211+L187+L163+L121+L51+L9</f>
        <v>1363348253.00214</v>
      </c>
      <c r="M299" s="235">
        <f>M292+M285+M274+M239+M211+M187+M163+M121+M51+M9</f>
        <v>89373170.00691992</v>
      </c>
      <c r="N299" s="236">
        <f>+L299/K299</f>
        <v>0.93847879669744327</v>
      </c>
      <c r="O299" s="226">
        <f>O292+O285+O274+O239+O211+O187+O163+O121+O51+O9</f>
        <v>1617566914.52788</v>
      </c>
      <c r="P299" s="227">
        <f>P292+P285+P274+P239+P211+P187+P163+P121+P51+P9</f>
        <v>1468182381.1055498</v>
      </c>
      <c r="Q299" s="227">
        <f>Q292+Q285+Q274+Q239+Q211+Q187+Q163+Q121+Q51+Q9</f>
        <v>149384533.4223299</v>
      </c>
      <c r="R299" s="228">
        <f>+P299/O299</f>
        <v>0.90764862208749419</v>
      </c>
      <c r="S299" s="226">
        <f>S292+S285+S274+S239+S211+S187+S163+S121+S51+S9</f>
        <v>1784540683.8039699</v>
      </c>
      <c r="T299" s="227">
        <f>T292+T285+T274+T239+T211+T187+T163+T121+T51+T9</f>
        <v>1551169073.49843</v>
      </c>
      <c r="U299" s="227">
        <f>U292+U285+U274+U239+U211+U187+U163+U121+U51+U9</f>
        <v>233371610.30553997</v>
      </c>
      <c r="V299" s="228">
        <f>+T299/S299</f>
        <v>0.8692259512918028</v>
      </c>
      <c r="W299" s="226">
        <f>W292+W285+W274+W239+W211+W187+W163+W121+W51+W9</f>
        <v>1866732980.90832</v>
      </c>
      <c r="X299" s="227">
        <f>X292+X285+X274+X239+X211+X187+X163+X121+X51+X9</f>
        <v>1679509458.0482001</v>
      </c>
      <c r="Y299" s="227">
        <f>Y292+Y285+Y274+Y239+Y211+Y187+Y163+Y121+Y51+Y9</f>
        <v>187223522.86012</v>
      </c>
      <c r="Z299" s="228">
        <f>+X299/W299</f>
        <v>0.8997052472019752</v>
      </c>
      <c r="AA299" s="226">
        <f>AA292+AA285+AA274+AA239+AA211+AA187+AA163+AA121+AA51+AA9</f>
        <v>2255323437.5674095</v>
      </c>
      <c r="AB299" s="227">
        <f>AB292+AB285+AB274+AB239+AB211+AB187+AB163+AB121+AB51+AB9</f>
        <v>1936921123.3401499</v>
      </c>
      <c r="AC299" s="227">
        <f>AC292+AC285+AC274+AC239+AC211+AC187+AC163+AC121+AC51+AC9</f>
        <v>318402314.22725987</v>
      </c>
      <c r="AD299" s="228">
        <f>+AB299/AA299</f>
        <v>0.85882188384886904</v>
      </c>
      <c r="AE299" s="226">
        <f>AE292+AE285+AE274+AE239+AE211+AE187+AE163+AE121+AE51+AE9</f>
        <v>2233920598.8278904</v>
      </c>
      <c r="AF299" s="227">
        <f>AF292+AF285+AF274+AF239+AF211+AF187+AF163+AF121+AF51+AF9</f>
        <v>1911797616.62816</v>
      </c>
      <c r="AG299" s="227">
        <f>AG292+AG285+AG274+AG239+AG211+AG187+AG163+AG121+AG51+AG9</f>
        <v>322122982.19973016</v>
      </c>
      <c r="AH299" s="228">
        <f>+AF299/AE299</f>
        <v>0.85580374594838138</v>
      </c>
      <c r="AI299" s="226">
        <f>AI292+AI285+AI274+AI239+AI211+AI187+AI163+AI121+AI51+AI9</f>
        <v>2532583744.6062202</v>
      </c>
      <c r="AJ299" s="227">
        <f>AJ292+AJ285+AJ274+AJ239+AJ211+AJ187+AJ163+AJ121+AJ51+AJ9</f>
        <v>2225441972.0390401</v>
      </c>
      <c r="AK299" s="227">
        <f>AK292+AK285+AK274+AK239+AK211+AK187+AK163+AK121+AK51+AK9</f>
        <v>307141772.56718022</v>
      </c>
      <c r="AL299" s="228">
        <f>+AJ299/AI299</f>
        <v>0.87872394221067063</v>
      </c>
      <c r="AM299" s="99">
        <v>2754860539.8316898</v>
      </c>
      <c r="AN299" s="99">
        <v>2395508131.1567898</v>
      </c>
      <c r="AO299" s="99">
        <v>359352408.6749</v>
      </c>
      <c r="AP299" s="58">
        <v>0.86955695089492446</v>
      </c>
      <c r="AQ299" s="98">
        <f>AQ292+AQ285+AQ274+AQ239+AQ211+AQ187+AQ163+AQ121+AQ51+AQ9</f>
        <v>3350932101.3707104</v>
      </c>
      <c r="AR299" s="99">
        <f>AR292+AR285+AR274+AR239+AR211+AR187+AR163+AR121+AR51+AR9</f>
        <v>2814975162.0643401</v>
      </c>
      <c r="AS299" s="99">
        <f>AS292+AS285+AS274+AS239+AS211+AS187+AS163+AS121+AS51+AS9</f>
        <v>535956939.30637014</v>
      </c>
      <c r="AT299" s="58">
        <f>+AR299/AQ299</f>
        <v>0.84005735625405986</v>
      </c>
      <c r="AU299" s="98">
        <f>AU292+AU285+AU274+AU239+AU211+AU187+AU163+AU121+AU51+AU9</f>
        <v>3247391625.9428406</v>
      </c>
      <c r="AV299" s="99">
        <f>AV292+AV285+AV274+AV239+AV211+AV187+AV163+AV121+AV51+AV9</f>
        <v>2765356929.6664705</v>
      </c>
      <c r="AW299" s="99">
        <f>AW292+AW285+AW274+AW239+AW211+AW187+AW163+AW121+AW51+AW9</f>
        <v>482034696.27636999</v>
      </c>
      <c r="AX299" s="58">
        <f>+AV299/AU299</f>
        <v>0.85156249944556128</v>
      </c>
      <c r="AY299" s="98">
        <f>AY292+AY285+AY274+AY239+AY211+AY187+AY163+AY121+AY51+AY9</f>
        <v>3472059467.9078293</v>
      </c>
      <c r="AZ299" s="99">
        <f>AZ292+AZ285+AZ274+AZ239+AZ211+AZ187+AZ163+AZ121+AZ51+AZ9</f>
        <v>2979069223.8691401</v>
      </c>
      <c r="BA299" s="99">
        <f>BA292+BA285+BA274+BA239+BA211+BA187+BA163+BA121+BA51+BA9</f>
        <v>492990244.03868973</v>
      </c>
      <c r="BB299" s="59">
        <f>+AZ299/AY299</f>
        <v>0.85801215428612687</v>
      </c>
      <c r="BC299" s="216">
        <f>BC292+BC285+BC274+BC239+BC211+BC187+BC163+BC121+BC51+BC9</f>
        <v>3622236476.42663</v>
      </c>
    </row>
    <row r="300" spans="1:55" s="101" customFormat="1" x14ac:dyDescent="0.2">
      <c r="A300" s="100"/>
      <c r="B300" s="100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  <c r="O300" s="100"/>
      <c r="P300" s="100"/>
      <c r="Q300" s="100"/>
      <c r="R300" s="100"/>
      <c r="S300" s="100"/>
      <c r="T300" s="100"/>
      <c r="U300" s="100"/>
      <c r="V300" s="100"/>
      <c r="W300" s="100"/>
      <c r="X300" s="100"/>
      <c r="Y300" s="100"/>
      <c r="Z300" s="100"/>
      <c r="AA300" s="100"/>
      <c r="AB300" s="100"/>
      <c r="AC300" s="100"/>
      <c r="AD300" s="100"/>
      <c r="AE300" s="100"/>
      <c r="AF300" s="100"/>
      <c r="AG300" s="100"/>
      <c r="AH300" s="100"/>
      <c r="AI300" s="100"/>
      <c r="AJ300" s="100"/>
      <c r="AK300" s="100"/>
      <c r="AL300" s="100"/>
      <c r="AM300" s="100"/>
      <c r="AN300" s="100"/>
      <c r="AO300" s="100"/>
      <c r="AP300" s="100"/>
    </row>
    <row r="301" spans="1:55" s="101" customFormat="1" x14ac:dyDescent="0.2">
      <c r="A301" s="100"/>
      <c r="B301" s="100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  <c r="O301" s="100"/>
      <c r="P301" s="100"/>
      <c r="Q301" s="100"/>
      <c r="R301" s="100"/>
      <c r="S301" s="100"/>
      <c r="T301" s="100"/>
      <c r="U301" s="100"/>
      <c r="V301" s="100"/>
      <c r="W301" s="100"/>
      <c r="X301" s="100"/>
      <c r="Y301" s="100"/>
      <c r="Z301" s="100"/>
      <c r="AA301" s="100"/>
      <c r="AB301" s="100"/>
      <c r="AC301" s="100"/>
      <c r="AD301" s="100"/>
      <c r="AE301" s="100"/>
      <c r="AF301" s="100"/>
      <c r="AG301" s="100"/>
      <c r="AH301" s="100"/>
      <c r="AI301" s="100"/>
      <c r="AJ301" s="100"/>
      <c r="AK301" s="100"/>
      <c r="AL301" s="100"/>
      <c r="AM301" s="100"/>
      <c r="AN301" s="100"/>
      <c r="AO301" s="100"/>
      <c r="AP301" s="100"/>
      <c r="BC301" s="242"/>
    </row>
    <row r="302" spans="1:55" s="101" customFormat="1" x14ac:dyDescent="0.2"/>
    <row r="303" spans="1:55" s="101" customFormat="1" x14ac:dyDescent="0.2"/>
    <row r="304" spans="1:55" s="101" customFormat="1" x14ac:dyDescent="0.2"/>
    <row r="305" s="101" customFormat="1" x14ac:dyDescent="0.2"/>
    <row r="306" s="101" customFormat="1" x14ac:dyDescent="0.2"/>
    <row r="307" s="101" customFormat="1" x14ac:dyDescent="0.2"/>
    <row r="308" s="101" customFormat="1" x14ac:dyDescent="0.2"/>
    <row r="309" s="101" customFormat="1" x14ac:dyDescent="0.2"/>
    <row r="310" s="101" customFormat="1" x14ac:dyDescent="0.2"/>
    <row r="311" s="101" customFormat="1" x14ac:dyDescent="0.2"/>
    <row r="312" s="101" customFormat="1" x14ac:dyDescent="0.2"/>
    <row r="313" s="101" customFormat="1" x14ac:dyDescent="0.2"/>
    <row r="314" s="101" customFormat="1" x14ac:dyDescent="0.2"/>
    <row r="315" s="101" customFormat="1" x14ac:dyDescent="0.2"/>
    <row r="316" s="101" customFormat="1" x14ac:dyDescent="0.2"/>
    <row r="317" s="101" customFormat="1" x14ac:dyDescent="0.2"/>
    <row r="318" s="101" customFormat="1" x14ac:dyDescent="0.2"/>
    <row r="319" s="101" customFormat="1" x14ac:dyDescent="0.2"/>
    <row r="320" s="101" customFormat="1" x14ac:dyDescent="0.2"/>
    <row r="321" s="101" customFormat="1" x14ac:dyDescent="0.2"/>
    <row r="322" s="101" customFormat="1" x14ac:dyDescent="0.2"/>
    <row r="323" s="101" customFormat="1" x14ac:dyDescent="0.2"/>
    <row r="324" s="101" customFormat="1" x14ac:dyDescent="0.2"/>
    <row r="325" s="101" customFormat="1" x14ac:dyDescent="0.2"/>
    <row r="326" s="101" customFormat="1" x14ac:dyDescent="0.2"/>
    <row r="327" s="101" customFormat="1" x14ac:dyDescent="0.2"/>
    <row r="328" s="101" customFormat="1" x14ac:dyDescent="0.2"/>
    <row r="329" s="101" customFormat="1" x14ac:dyDescent="0.2"/>
    <row r="330" s="101" customFormat="1" x14ac:dyDescent="0.2"/>
    <row r="331" s="101" customFormat="1" x14ac:dyDescent="0.2"/>
    <row r="332" s="101" customFormat="1" x14ac:dyDescent="0.2"/>
    <row r="333" s="101" customFormat="1" x14ac:dyDescent="0.2"/>
    <row r="334" s="101" customFormat="1" x14ac:dyDescent="0.2"/>
    <row r="335" s="101" customFormat="1" x14ac:dyDescent="0.2"/>
    <row r="336" s="101" customFormat="1" x14ac:dyDescent="0.2"/>
    <row r="337" s="101" customFormat="1" x14ac:dyDescent="0.2"/>
    <row r="338" s="101" customFormat="1" x14ac:dyDescent="0.2"/>
    <row r="339" s="101" customFormat="1" x14ac:dyDescent="0.2"/>
    <row r="340" s="101" customFormat="1" x14ac:dyDescent="0.2"/>
    <row r="341" s="101" customFormat="1" x14ac:dyDescent="0.2"/>
    <row r="342" s="101" customFormat="1" x14ac:dyDescent="0.2"/>
    <row r="343" s="101" customFormat="1" x14ac:dyDescent="0.2"/>
    <row r="344" s="101" customFormat="1" x14ac:dyDescent="0.2"/>
    <row r="345" s="101" customFormat="1" x14ac:dyDescent="0.2"/>
    <row r="346" s="101" customFormat="1" x14ac:dyDescent="0.2"/>
    <row r="347" s="101" customFormat="1" x14ac:dyDescent="0.2"/>
    <row r="348" s="101" customFormat="1" x14ac:dyDescent="0.2"/>
    <row r="349" s="101" customFormat="1" x14ac:dyDescent="0.2"/>
  </sheetData>
  <mergeCells count="18">
    <mergeCell ref="C6:F6"/>
    <mergeCell ref="AU6:AX6"/>
    <mergeCell ref="AY6:BB6"/>
    <mergeCell ref="A1:BB1"/>
    <mergeCell ref="A2:BB2"/>
    <mergeCell ref="A3:BB3"/>
    <mergeCell ref="A4:BB4"/>
    <mergeCell ref="AQ6:AT6"/>
    <mergeCell ref="A5:B5"/>
    <mergeCell ref="AM6:AP6"/>
    <mergeCell ref="AI6:AL6"/>
    <mergeCell ref="AE6:AH6"/>
    <mergeCell ref="AA6:AD6"/>
    <mergeCell ref="W6:Z6"/>
    <mergeCell ref="S6:V6"/>
    <mergeCell ref="O6:R6"/>
    <mergeCell ref="K6:N6"/>
    <mergeCell ref="G6:J6"/>
  </mergeCells>
  <printOptions horizontalCentered="1" verticalCentered="1"/>
  <pageMargins left="0.11811023622047245" right="0.15748031496062992" top="0.23622047244094491" bottom="0.6692913385826772" header="0.11811023622047245" footer="0.39370078740157483"/>
  <pageSetup scale="86" orientation="landscape" r:id="rId1"/>
  <headerFooter alignWithMargins="0">
    <oddFooter>&amp;L&amp;"-,Normal"&amp;8&amp;D&amp;R&amp;"-,Normal"&amp;8&amp;F / nrm</oddFooter>
  </headerFooter>
  <rowBreaks count="5" manualBreakCount="5">
    <brk id="45" max="10" man="1"/>
    <brk id="97" max="10" man="1"/>
    <brk id="146" max="10" man="1"/>
    <brk id="222" max="10" man="1"/>
    <brk id="27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Ingresos SEM</vt:lpstr>
      <vt:lpstr>Egresos SEM</vt:lpstr>
      <vt:lpstr>'Egresos SEM'!Área_de_impresión</vt:lpstr>
      <vt:lpstr>'Ingresos SEM'!Área_de_impresión</vt:lpstr>
      <vt:lpstr>'Egresos SEM'!Títulos_a_imprimir</vt:lpstr>
      <vt:lpstr>'Ingresos SEM'!Títulos_a_imprimir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 de Presupuesto</dc:creator>
  <cp:lastModifiedBy>Nayarid Rivas Marin</cp:lastModifiedBy>
  <cp:lastPrinted>2020-01-23T19:29:11Z</cp:lastPrinted>
  <dcterms:created xsi:type="dcterms:W3CDTF">1998-11-28T16:59:54Z</dcterms:created>
  <dcterms:modified xsi:type="dcterms:W3CDTF">2023-06-27T20:42:04Z</dcterms:modified>
</cp:coreProperties>
</file>